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1475" windowHeight="9525" activeTab="2"/>
  </bookViews>
  <sheets>
    <sheet name="Criteria" sheetId="2" r:id="rId1"/>
    <sheet name="CONSTRUCTION Impact assessmt" sheetId="1" r:id="rId2"/>
    <sheet name="OPERATION Impact Assessmt" sheetId="3" r:id="rId3"/>
    <sheet name="Project impacts" sheetId="4" r:id="rId4"/>
  </sheets>
  <definedNames>
    <definedName name="_ftn1" localSheetId="0">Criteria!$A$17</definedName>
    <definedName name="_ftn2" localSheetId="0">Criteria!$A$18</definedName>
    <definedName name="_ftnref1" localSheetId="0">Criteria!$A$6</definedName>
    <definedName name="_ftnref2" localSheetId="0">Criteria!$A$7</definedName>
  </definedNames>
  <calcPr calcId="145621"/>
</workbook>
</file>

<file path=xl/calcChain.xml><?xml version="1.0" encoding="utf-8"?>
<calcChain xmlns="http://schemas.openxmlformats.org/spreadsheetml/2006/main">
  <c r="P9" i="1" l="1"/>
  <c r="X9" i="1" s="1"/>
  <c r="Y9" i="1" s="1"/>
  <c r="R9" i="1"/>
  <c r="U9" i="1"/>
  <c r="W9" i="1"/>
  <c r="K9" i="1"/>
  <c r="L9" i="1" s="1"/>
  <c r="D9" i="1"/>
  <c r="F9" i="1"/>
  <c r="I9" i="1"/>
  <c r="D18" i="3"/>
  <c r="F18" i="3"/>
  <c r="I18" i="3"/>
  <c r="K18" i="3"/>
  <c r="L18" i="3" s="1"/>
  <c r="M18" i="3" s="1"/>
  <c r="P18" i="3"/>
  <c r="R18" i="3"/>
  <c r="X18" i="3" s="1"/>
  <c r="Y18" i="3" s="1"/>
  <c r="U18" i="3"/>
  <c r="W18" i="3"/>
  <c r="P12" i="3"/>
  <c r="R12" i="3"/>
  <c r="X12" i="3" s="1"/>
  <c r="Y12" i="3" s="1"/>
  <c r="U12" i="3"/>
  <c r="W12" i="3"/>
  <c r="M9" i="1" l="1"/>
  <c r="W24" i="3"/>
  <c r="U24" i="3"/>
  <c r="R24" i="3"/>
  <c r="P24" i="3"/>
  <c r="K24" i="3"/>
  <c r="I24" i="3"/>
  <c r="F24" i="3"/>
  <c r="D24" i="3"/>
  <c r="W10" i="1"/>
  <c r="U10" i="1"/>
  <c r="R10" i="1"/>
  <c r="P10" i="1"/>
  <c r="F10" i="1"/>
  <c r="K10" i="1"/>
  <c r="I10" i="1"/>
  <c r="D10" i="1"/>
  <c r="Y13" i="4"/>
  <c r="X13" i="4"/>
  <c r="W13" i="4"/>
  <c r="U13" i="4"/>
  <c r="R13" i="4"/>
  <c r="P13" i="4"/>
  <c r="I13" i="4"/>
  <c r="F13" i="4"/>
  <c r="D13" i="4"/>
  <c r="K13" i="4"/>
  <c r="X10" i="1" l="1"/>
  <c r="Y10" i="1" s="1"/>
  <c r="X24" i="3"/>
  <c r="Y24" i="3" s="1"/>
  <c r="L24" i="3"/>
  <c r="M24" i="3" s="1"/>
  <c r="L10" i="1"/>
  <c r="M10" i="1" s="1"/>
  <c r="L13" i="4"/>
  <c r="M13" i="4" s="1"/>
  <c r="W40" i="4"/>
  <c r="U40" i="4"/>
  <c r="R40" i="4"/>
  <c r="P40" i="4"/>
  <c r="K40" i="4"/>
  <c r="I40" i="4"/>
  <c r="F40" i="4"/>
  <c r="D40" i="4"/>
  <c r="L40" i="4" s="1"/>
  <c r="M40" i="4" s="1"/>
  <c r="W39" i="4"/>
  <c r="U39" i="4"/>
  <c r="R39" i="4"/>
  <c r="P39" i="4"/>
  <c r="X39" i="4" s="1"/>
  <c r="Y39" i="4" s="1"/>
  <c r="K39" i="4"/>
  <c r="I39" i="4"/>
  <c r="F39" i="4"/>
  <c r="D39" i="4"/>
  <c r="L39" i="4" s="1"/>
  <c r="M39" i="4" s="1"/>
  <c r="W38" i="4"/>
  <c r="U38" i="4"/>
  <c r="R38" i="4"/>
  <c r="P38" i="4"/>
  <c r="X38" i="4" s="1"/>
  <c r="Y38" i="4" s="1"/>
  <c r="K38" i="4"/>
  <c r="I38" i="4"/>
  <c r="F38" i="4"/>
  <c r="D38" i="4"/>
  <c r="L38" i="4" s="1"/>
  <c r="M38" i="4" s="1"/>
  <c r="W37" i="4"/>
  <c r="U37" i="4"/>
  <c r="R37" i="4"/>
  <c r="P37" i="4"/>
  <c r="X37" i="4" s="1"/>
  <c r="Y37" i="4" s="1"/>
  <c r="K37" i="4"/>
  <c r="I37" i="4"/>
  <c r="F37" i="4"/>
  <c r="D37" i="4"/>
  <c r="L37" i="4" s="1"/>
  <c r="M37" i="4" s="1"/>
  <c r="W36" i="4"/>
  <c r="U36" i="4"/>
  <c r="R36" i="4"/>
  <c r="P36" i="4"/>
  <c r="X36" i="4" s="1"/>
  <c r="Y36" i="4" s="1"/>
  <c r="K36" i="4"/>
  <c r="I36" i="4"/>
  <c r="F36" i="4"/>
  <c r="D36" i="4"/>
  <c r="L36" i="4" s="1"/>
  <c r="M36" i="4" s="1"/>
  <c r="W35" i="4"/>
  <c r="U35" i="4"/>
  <c r="R35" i="4"/>
  <c r="P35" i="4"/>
  <c r="X35" i="4" s="1"/>
  <c r="Y35" i="4" s="1"/>
  <c r="K35" i="4"/>
  <c r="I35" i="4"/>
  <c r="F35" i="4"/>
  <c r="D35" i="4"/>
  <c r="L35" i="4" s="1"/>
  <c r="M35" i="4" s="1"/>
  <c r="W34" i="4"/>
  <c r="U34" i="4"/>
  <c r="R34" i="4"/>
  <c r="P34" i="4"/>
  <c r="X34" i="4" s="1"/>
  <c r="Y34" i="4" s="1"/>
  <c r="K34" i="4"/>
  <c r="I34" i="4"/>
  <c r="F34" i="4"/>
  <c r="D34" i="4"/>
  <c r="L34" i="4" s="1"/>
  <c r="M34" i="4" s="1"/>
  <c r="W33" i="4"/>
  <c r="U33" i="4"/>
  <c r="R33" i="4"/>
  <c r="P33" i="4"/>
  <c r="X33" i="4" s="1"/>
  <c r="Y33" i="4" s="1"/>
  <c r="K33" i="4"/>
  <c r="I33" i="4"/>
  <c r="F33" i="4"/>
  <c r="D33" i="4"/>
  <c r="L33" i="4" s="1"/>
  <c r="M33" i="4" s="1"/>
  <c r="W32" i="4"/>
  <c r="U32" i="4"/>
  <c r="R32" i="4"/>
  <c r="P32" i="4"/>
  <c r="X32" i="4" s="1"/>
  <c r="Y32" i="4" s="1"/>
  <c r="K32" i="4"/>
  <c r="I32" i="4"/>
  <c r="F32" i="4"/>
  <c r="D32" i="4"/>
  <c r="L32" i="4" s="1"/>
  <c r="M32" i="4" s="1"/>
  <c r="W31" i="4"/>
  <c r="U31" i="4"/>
  <c r="R31" i="4"/>
  <c r="P31" i="4"/>
  <c r="X31" i="4" s="1"/>
  <c r="Y31" i="4" s="1"/>
  <c r="K31" i="4"/>
  <c r="I31" i="4"/>
  <c r="F31" i="4"/>
  <c r="D31" i="4"/>
  <c r="L31" i="4" s="1"/>
  <c r="M31" i="4" s="1"/>
  <c r="W30" i="4"/>
  <c r="U30" i="4"/>
  <c r="R30" i="4"/>
  <c r="P30" i="4"/>
  <c r="X30" i="4" s="1"/>
  <c r="Y30" i="4" s="1"/>
  <c r="K30" i="4"/>
  <c r="I30" i="4"/>
  <c r="F30" i="4"/>
  <c r="D30" i="4"/>
  <c r="L30" i="4" s="1"/>
  <c r="M30" i="4" s="1"/>
  <c r="W29" i="4"/>
  <c r="U29" i="4"/>
  <c r="R29" i="4"/>
  <c r="P29" i="4"/>
  <c r="X29" i="4" s="1"/>
  <c r="Y29" i="4" s="1"/>
  <c r="K29" i="4"/>
  <c r="I29" i="4"/>
  <c r="F29" i="4"/>
  <c r="D29" i="4"/>
  <c r="L29" i="4" s="1"/>
  <c r="M29" i="4" s="1"/>
  <c r="W28" i="4"/>
  <c r="U28" i="4"/>
  <c r="R28" i="4"/>
  <c r="P28" i="4"/>
  <c r="X28" i="4" s="1"/>
  <c r="Y28" i="4" s="1"/>
  <c r="K28" i="4"/>
  <c r="I28" i="4"/>
  <c r="F28" i="4"/>
  <c r="D28" i="4"/>
  <c r="L28" i="4" s="1"/>
  <c r="M28" i="4" s="1"/>
  <c r="W27" i="4"/>
  <c r="U27" i="4"/>
  <c r="R27" i="4"/>
  <c r="P27" i="4"/>
  <c r="X27" i="4" s="1"/>
  <c r="Y27" i="4" s="1"/>
  <c r="K27" i="4"/>
  <c r="I27" i="4"/>
  <c r="F27" i="4"/>
  <c r="D27" i="4"/>
  <c r="L27" i="4" s="1"/>
  <c r="M27" i="4" s="1"/>
  <c r="W26" i="4"/>
  <c r="U26" i="4"/>
  <c r="R26" i="4"/>
  <c r="P26" i="4"/>
  <c r="X26" i="4" s="1"/>
  <c r="Y26" i="4" s="1"/>
  <c r="K26" i="4"/>
  <c r="I26" i="4"/>
  <c r="F26" i="4"/>
  <c r="D26" i="4"/>
  <c r="L26" i="4" s="1"/>
  <c r="M26" i="4" s="1"/>
  <c r="W25" i="4"/>
  <c r="U25" i="4"/>
  <c r="R25" i="4"/>
  <c r="P25" i="4"/>
  <c r="X25" i="4" s="1"/>
  <c r="Y25" i="4" s="1"/>
  <c r="K25" i="4"/>
  <c r="I25" i="4"/>
  <c r="F25" i="4"/>
  <c r="D25" i="4"/>
  <c r="L25" i="4" s="1"/>
  <c r="M25" i="4" s="1"/>
  <c r="W24" i="4"/>
  <c r="U24" i="4"/>
  <c r="R24" i="4"/>
  <c r="P24" i="4"/>
  <c r="X24" i="4" s="1"/>
  <c r="Y24" i="4" s="1"/>
  <c r="K24" i="4"/>
  <c r="I24" i="4"/>
  <c r="F24" i="4"/>
  <c r="D24" i="4"/>
  <c r="L24" i="4" s="1"/>
  <c r="M24" i="4" s="1"/>
  <c r="W23" i="4"/>
  <c r="U23" i="4"/>
  <c r="R23" i="4"/>
  <c r="P23" i="4"/>
  <c r="X23" i="4" s="1"/>
  <c r="Y23" i="4" s="1"/>
  <c r="K23" i="4"/>
  <c r="I23" i="4"/>
  <c r="F23" i="4"/>
  <c r="D23" i="4"/>
  <c r="L23" i="4" s="1"/>
  <c r="M23" i="4" s="1"/>
  <c r="W22" i="4"/>
  <c r="U22" i="4"/>
  <c r="R22" i="4"/>
  <c r="P22" i="4"/>
  <c r="X22" i="4" s="1"/>
  <c r="Y22" i="4" s="1"/>
  <c r="K22" i="4"/>
  <c r="I22" i="4"/>
  <c r="F22" i="4"/>
  <c r="D22" i="4"/>
  <c r="L22" i="4" s="1"/>
  <c r="M22" i="4" s="1"/>
  <c r="W21" i="4"/>
  <c r="U21" i="4"/>
  <c r="R21" i="4"/>
  <c r="P21" i="4"/>
  <c r="X21" i="4" s="1"/>
  <c r="Y21" i="4" s="1"/>
  <c r="K21" i="4"/>
  <c r="I21" i="4"/>
  <c r="F21" i="4"/>
  <c r="D21" i="4"/>
  <c r="L21" i="4" s="1"/>
  <c r="M21" i="4" s="1"/>
  <c r="W20" i="4"/>
  <c r="U20" i="4"/>
  <c r="R20" i="4"/>
  <c r="P20" i="4"/>
  <c r="X20" i="4" s="1"/>
  <c r="Y20" i="4" s="1"/>
  <c r="K20" i="4"/>
  <c r="I20" i="4"/>
  <c r="F20" i="4"/>
  <c r="D20" i="4"/>
  <c r="L20" i="4" s="1"/>
  <c r="M20" i="4" s="1"/>
  <c r="W19" i="4"/>
  <c r="U19" i="4"/>
  <c r="R19" i="4"/>
  <c r="P19" i="4"/>
  <c r="X19" i="4" s="1"/>
  <c r="Y19" i="4" s="1"/>
  <c r="K19" i="4"/>
  <c r="I19" i="4"/>
  <c r="F19" i="4"/>
  <c r="D19" i="4"/>
  <c r="L19" i="4" s="1"/>
  <c r="M19" i="4" s="1"/>
  <c r="W18" i="4"/>
  <c r="U18" i="4"/>
  <c r="R18" i="4"/>
  <c r="P18" i="4"/>
  <c r="X18" i="4" s="1"/>
  <c r="Y18" i="4" s="1"/>
  <c r="K18" i="4"/>
  <c r="I18" i="4"/>
  <c r="F18" i="4"/>
  <c r="D18" i="4"/>
  <c r="L18" i="4" s="1"/>
  <c r="M18" i="4" s="1"/>
  <c r="W17" i="4"/>
  <c r="U17" i="4"/>
  <c r="R17" i="4"/>
  <c r="P17" i="4"/>
  <c r="X17" i="4" s="1"/>
  <c r="Y17" i="4" s="1"/>
  <c r="K17" i="4"/>
  <c r="I17" i="4"/>
  <c r="F17" i="4"/>
  <c r="D17" i="4"/>
  <c r="L17" i="4" s="1"/>
  <c r="M17" i="4" s="1"/>
  <c r="W16" i="4"/>
  <c r="U16" i="4"/>
  <c r="R16" i="4"/>
  <c r="P16" i="4"/>
  <c r="X16" i="4" s="1"/>
  <c r="Y16" i="4" s="1"/>
  <c r="K16" i="4"/>
  <c r="I16" i="4"/>
  <c r="F16" i="4"/>
  <c r="D16" i="4"/>
  <c r="L16" i="4" s="1"/>
  <c r="M16" i="4" s="1"/>
  <c r="W15" i="4"/>
  <c r="U15" i="4"/>
  <c r="R15" i="4"/>
  <c r="P15" i="4"/>
  <c r="X15" i="4" s="1"/>
  <c r="Y15" i="4" s="1"/>
  <c r="K15" i="4"/>
  <c r="I15" i="4"/>
  <c r="F15" i="4"/>
  <c r="D15" i="4"/>
  <c r="L15" i="4" s="1"/>
  <c r="M15" i="4" s="1"/>
  <c r="W14" i="4"/>
  <c r="U14" i="4"/>
  <c r="R14" i="4"/>
  <c r="P14" i="4"/>
  <c r="X14" i="4" s="1"/>
  <c r="Y14" i="4" s="1"/>
  <c r="K14" i="4"/>
  <c r="I14" i="4"/>
  <c r="F14" i="4"/>
  <c r="D14" i="4"/>
  <c r="L14" i="4" s="1"/>
  <c r="M14" i="4" s="1"/>
  <c r="W12" i="4"/>
  <c r="U12" i="4"/>
  <c r="R12" i="4"/>
  <c r="P12" i="4"/>
  <c r="X12" i="4" s="1"/>
  <c r="Y12" i="4" s="1"/>
  <c r="K12" i="4"/>
  <c r="I12" i="4"/>
  <c r="F12" i="4"/>
  <c r="D12" i="4"/>
  <c r="L12" i="4" s="1"/>
  <c r="M12" i="4" s="1"/>
  <c r="W11" i="4"/>
  <c r="U11" i="4"/>
  <c r="R11" i="4"/>
  <c r="P11" i="4"/>
  <c r="X11" i="4" s="1"/>
  <c r="Y11" i="4" s="1"/>
  <c r="K11" i="4"/>
  <c r="I11" i="4"/>
  <c r="F11" i="4"/>
  <c r="D11" i="4"/>
  <c r="L11" i="4" s="1"/>
  <c r="M11" i="4" s="1"/>
  <c r="W10" i="4"/>
  <c r="U10" i="4"/>
  <c r="R10" i="4"/>
  <c r="P10" i="4"/>
  <c r="X10" i="4" s="1"/>
  <c r="Y10" i="4" s="1"/>
  <c r="K10" i="4"/>
  <c r="I10" i="4"/>
  <c r="F10" i="4"/>
  <c r="D10" i="4"/>
  <c r="L10" i="4" s="1"/>
  <c r="M10" i="4" s="1"/>
  <c r="W9" i="4"/>
  <c r="U9" i="4"/>
  <c r="R9" i="4"/>
  <c r="P9" i="4"/>
  <c r="X9" i="4" s="1"/>
  <c r="Y9" i="4" s="1"/>
  <c r="K9" i="4"/>
  <c r="I9" i="4"/>
  <c r="F9" i="4"/>
  <c r="D9" i="4"/>
  <c r="L9" i="4" s="1"/>
  <c r="M9" i="4" s="1"/>
  <c r="W8" i="4"/>
  <c r="U8" i="4"/>
  <c r="R8" i="4"/>
  <c r="P8" i="4"/>
  <c r="X8" i="4" s="1"/>
  <c r="Y8" i="4" s="1"/>
  <c r="K8" i="4"/>
  <c r="I8" i="4"/>
  <c r="F8" i="4"/>
  <c r="D8" i="4"/>
  <c r="L8" i="4" s="1"/>
  <c r="M8" i="4" s="1"/>
  <c r="W35" i="3"/>
  <c r="U35" i="3"/>
  <c r="R35" i="3"/>
  <c r="P35" i="3"/>
  <c r="K35" i="3"/>
  <c r="I35" i="3"/>
  <c r="F35" i="3"/>
  <c r="D35" i="3"/>
  <c r="W34" i="3"/>
  <c r="U34" i="3"/>
  <c r="R34" i="3"/>
  <c r="P34" i="3"/>
  <c r="K34" i="3"/>
  <c r="I34" i="3"/>
  <c r="F34" i="3"/>
  <c r="D34" i="3"/>
  <c r="W33" i="3"/>
  <c r="U33" i="3"/>
  <c r="R33" i="3"/>
  <c r="P33" i="3"/>
  <c r="K33" i="3"/>
  <c r="I33" i="3"/>
  <c r="F33" i="3"/>
  <c r="D33" i="3"/>
  <c r="W32" i="3"/>
  <c r="U32" i="3"/>
  <c r="R32" i="3"/>
  <c r="P32" i="3"/>
  <c r="K32" i="3"/>
  <c r="I32" i="3"/>
  <c r="F32" i="3"/>
  <c r="D32" i="3"/>
  <c r="W31" i="3"/>
  <c r="U31" i="3"/>
  <c r="R31" i="3"/>
  <c r="P31" i="3"/>
  <c r="K31" i="3"/>
  <c r="I31" i="3"/>
  <c r="F31" i="3"/>
  <c r="D31" i="3"/>
  <c r="W30" i="3"/>
  <c r="U30" i="3"/>
  <c r="R30" i="3"/>
  <c r="P30" i="3"/>
  <c r="K30" i="3"/>
  <c r="I30" i="3"/>
  <c r="F30" i="3"/>
  <c r="D30" i="3"/>
  <c r="W29" i="3"/>
  <c r="U29" i="3"/>
  <c r="R29" i="3"/>
  <c r="P29" i="3"/>
  <c r="K29" i="3"/>
  <c r="I29" i="3"/>
  <c r="F29" i="3"/>
  <c r="D29" i="3"/>
  <c r="W28" i="3"/>
  <c r="U28" i="3"/>
  <c r="R28" i="3"/>
  <c r="P28" i="3"/>
  <c r="K28" i="3"/>
  <c r="I28" i="3"/>
  <c r="F28" i="3"/>
  <c r="D28" i="3"/>
  <c r="W27" i="3"/>
  <c r="U27" i="3"/>
  <c r="R27" i="3"/>
  <c r="P27" i="3"/>
  <c r="K27" i="3"/>
  <c r="I27" i="3"/>
  <c r="F27" i="3"/>
  <c r="D27" i="3"/>
  <c r="W26" i="3"/>
  <c r="U26" i="3"/>
  <c r="R26" i="3"/>
  <c r="P26" i="3"/>
  <c r="K26" i="3"/>
  <c r="I26" i="3"/>
  <c r="F26" i="3"/>
  <c r="D26" i="3"/>
  <c r="W25" i="3"/>
  <c r="U25" i="3"/>
  <c r="R25" i="3"/>
  <c r="P25" i="3"/>
  <c r="K25" i="3"/>
  <c r="I25" i="3"/>
  <c r="F25" i="3"/>
  <c r="D25" i="3"/>
  <c r="W23" i="3"/>
  <c r="U23" i="3"/>
  <c r="R23" i="3"/>
  <c r="P23" i="3"/>
  <c r="K23" i="3"/>
  <c r="I23" i="3"/>
  <c r="F23" i="3"/>
  <c r="D23" i="3"/>
  <c r="W22" i="3"/>
  <c r="U22" i="3"/>
  <c r="R22" i="3"/>
  <c r="P22" i="3"/>
  <c r="K22" i="3"/>
  <c r="I22" i="3"/>
  <c r="F22" i="3"/>
  <c r="D22" i="3"/>
  <c r="W21" i="3"/>
  <c r="U21" i="3"/>
  <c r="R21" i="3"/>
  <c r="P21" i="3"/>
  <c r="K21" i="3"/>
  <c r="I21" i="3"/>
  <c r="F21" i="3"/>
  <c r="D21" i="3"/>
  <c r="W20" i="3"/>
  <c r="U20" i="3"/>
  <c r="R20" i="3"/>
  <c r="P20" i="3"/>
  <c r="K20" i="3"/>
  <c r="I20" i="3"/>
  <c r="F20" i="3"/>
  <c r="D20" i="3"/>
  <c r="W19" i="3"/>
  <c r="U19" i="3"/>
  <c r="R19" i="3"/>
  <c r="P19" i="3"/>
  <c r="K19" i="3"/>
  <c r="I19" i="3"/>
  <c r="F19" i="3"/>
  <c r="D19" i="3"/>
  <c r="W17" i="3"/>
  <c r="U17" i="3"/>
  <c r="R17" i="3"/>
  <c r="P17" i="3"/>
  <c r="K17" i="3"/>
  <c r="I17" i="3"/>
  <c r="F17" i="3"/>
  <c r="D17" i="3"/>
  <c r="W16" i="3"/>
  <c r="U16" i="3"/>
  <c r="R16" i="3"/>
  <c r="P16" i="3"/>
  <c r="K16" i="3"/>
  <c r="I16" i="3"/>
  <c r="F16" i="3"/>
  <c r="D16" i="3"/>
  <c r="W15" i="3"/>
  <c r="U15" i="3"/>
  <c r="R15" i="3"/>
  <c r="P15" i="3"/>
  <c r="K15" i="3"/>
  <c r="I15" i="3"/>
  <c r="F15" i="3"/>
  <c r="D15" i="3"/>
  <c r="W14" i="3"/>
  <c r="U14" i="3"/>
  <c r="R14" i="3"/>
  <c r="P14" i="3"/>
  <c r="K14" i="3"/>
  <c r="I14" i="3"/>
  <c r="F14" i="3"/>
  <c r="D14" i="3"/>
  <c r="W13" i="3"/>
  <c r="U13" i="3"/>
  <c r="R13" i="3"/>
  <c r="P13" i="3"/>
  <c r="K13" i="3"/>
  <c r="I13" i="3"/>
  <c r="F13" i="3"/>
  <c r="D13" i="3"/>
  <c r="K12" i="3"/>
  <c r="I12" i="3"/>
  <c r="F12" i="3"/>
  <c r="D12" i="3"/>
  <c r="W11" i="3"/>
  <c r="U11" i="3"/>
  <c r="R11" i="3"/>
  <c r="P11" i="3"/>
  <c r="K11" i="3"/>
  <c r="I11" i="3"/>
  <c r="F11" i="3"/>
  <c r="D11" i="3"/>
  <c r="W10" i="3"/>
  <c r="U10" i="3"/>
  <c r="R10" i="3"/>
  <c r="P10" i="3"/>
  <c r="K10" i="3"/>
  <c r="I10" i="3"/>
  <c r="F10" i="3"/>
  <c r="D10" i="3"/>
  <c r="W9" i="3"/>
  <c r="U9" i="3"/>
  <c r="R9" i="3"/>
  <c r="P9" i="3"/>
  <c r="K9" i="3"/>
  <c r="I9" i="3"/>
  <c r="F9" i="3"/>
  <c r="D9" i="3"/>
  <c r="W8" i="3"/>
  <c r="U8" i="3"/>
  <c r="R8" i="3"/>
  <c r="P8" i="3"/>
  <c r="K8" i="3"/>
  <c r="I8" i="3"/>
  <c r="F8" i="3"/>
  <c r="D8" i="3"/>
  <c r="X40" i="4" l="1"/>
  <c r="Y40" i="4" s="1"/>
  <c r="L8" i="3"/>
  <c r="M8" i="3" s="1"/>
  <c r="X8" i="3"/>
  <c r="Y8" i="3" s="1"/>
  <c r="L9" i="3"/>
  <c r="M9" i="3" s="1"/>
  <c r="X9" i="3"/>
  <c r="Y9" i="3" s="1"/>
  <c r="L10" i="3"/>
  <c r="M10" i="3" s="1"/>
  <c r="X10" i="3"/>
  <c r="Y10" i="3" s="1"/>
  <c r="L11" i="3"/>
  <c r="M11" i="3" s="1"/>
  <c r="X11" i="3"/>
  <c r="Y11" i="3" s="1"/>
  <c r="L12" i="3"/>
  <c r="M12" i="3" s="1"/>
  <c r="L13" i="3"/>
  <c r="M13" i="3" s="1"/>
  <c r="X13" i="3"/>
  <c r="Y13" i="3" s="1"/>
  <c r="L14" i="3"/>
  <c r="M14" i="3" s="1"/>
  <c r="X14" i="3"/>
  <c r="Y14" i="3" s="1"/>
  <c r="L15" i="3"/>
  <c r="M15" i="3" s="1"/>
  <c r="X15" i="3"/>
  <c r="Y15" i="3" s="1"/>
  <c r="L16" i="3"/>
  <c r="M16" i="3" s="1"/>
  <c r="X16" i="3"/>
  <c r="Y16" i="3" s="1"/>
  <c r="L17" i="3"/>
  <c r="M17" i="3" s="1"/>
  <c r="X17" i="3"/>
  <c r="Y17" i="3" s="1"/>
  <c r="L19" i="3"/>
  <c r="M19" i="3" s="1"/>
  <c r="X19" i="3"/>
  <c r="Y19" i="3" s="1"/>
  <c r="L20" i="3"/>
  <c r="M20" i="3" s="1"/>
  <c r="X20" i="3"/>
  <c r="Y20" i="3" s="1"/>
  <c r="L21" i="3"/>
  <c r="M21" i="3" s="1"/>
  <c r="X21" i="3"/>
  <c r="Y21" i="3" s="1"/>
  <c r="L22" i="3"/>
  <c r="M22" i="3" s="1"/>
  <c r="X22" i="3"/>
  <c r="Y22" i="3" s="1"/>
  <c r="L23" i="3"/>
  <c r="M23" i="3" s="1"/>
  <c r="X23" i="3"/>
  <c r="Y23" i="3" s="1"/>
  <c r="L25" i="3"/>
  <c r="M25" i="3" s="1"/>
  <c r="X25" i="3"/>
  <c r="Y25" i="3" s="1"/>
  <c r="L26" i="3"/>
  <c r="M26" i="3" s="1"/>
  <c r="X26" i="3"/>
  <c r="Y26" i="3" s="1"/>
  <c r="L27" i="3"/>
  <c r="M27" i="3" s="1"/>
  <c r="X27" i="3"/>
  <c r="Y27" i="3" s="1"/>
  <c r="L28" i="3"/>
  <c r="M28" i="3" s="1"/>
  <c r="X28" i="3"/>
  <c r="Y28" i="3" s="1"/>
  <c r="L29" i="3"/>
  <c r="M29" i="3" s="1"/>
  <c r="X29" i="3"/>
  <c r="Y29" i="3" s="1"/>
  <c r="L30" i="3"/>
  <c r="M30" i="3" s="1"/>
  <c r="X30" i="3"/>
  <c r="Y30" i="3" s="1"/>
  <c r="L31" i="3"/>
  <c r="M31" i="3" s="1"/>
  <c r="X31" i="3"/>
  <c r="Y31" i="3" s="1"/>
  <c r="L32" i="3"/>
  <c r="M32" i="3" s="1"/>
  <c r="X32" i="3"/>
  <c r="Y32" i="3" s="1"/>
  <c r="L33" i="3"/>
  <c r="M33" i="3" s="1"/>
  <c r="X33" i="3"/>
  <c r="Y33" i="3" s="1"/>
  <c r="L34" i="3"/>
  <c r="M34" i="3" s="1"/>
  <c r="X34" i="3"/>
  <c r="Y34" i="3" s="1"/>
  <c r="L35" i="3"/>
  <c r="M35" i="3" s="1"/>
  <c r="X35" i="3"/>
  <c r="Y35" i="3" s="1"/>
  <c r="W25" i="1"/>
  <c r="U25" i="1"/>
  <c r="R25" i="1"/>
  <c r="P25" i="1"/>
  <c r="K25" i="1"/>
  <c r="I25" i="1"/>
  <c r="F25" i="1"/>
  <c r="D25" i="1"/>
  <c r="W24" i="1"/>
  <c r="U24" i="1"/>
  <c r="R24" i="1"/>
  <c r="P24" i="1"/>
  <c r="K24" i="1"/>
  <c r="I24" i="1"/>
  <c r="F24" i="1"/>
  <c r="D24" i="1"/>
  <c r="W23" i="1"/>
  <c r="U23" i="1"/>
  <c r="R23" i="1"/>
  <c r="P23" i="1"/>
  <c r="K23" i="1"/>
  <c r="I23" i="1"/>
  <c r="F23" i="1"/>
  <c r="D23" i="1"/>
  <c r="W22" i="1"/>
  <c r="U22" i="1"/>
  <c r="R22" i="1"/>
  <c r="P22" i="1"/>
  <c r="K22" i="1"/>
  <c r="I22" i="1"/>
  <c r="F22" i="1"/>
  <c r="D22" i="1"/>
  <c r="W21" i="1"/>
  <c r="U21" i="1"/>
  <c r="R21" i="1"/>
  <c r="P21" i="1"/>
  <c r="K21" i="1"/>
  <c r="I21" i="1"/>
  <c r="F21" i="1"/>
  <c r="D21" i="1"/>
  <c r="W20" i="1"/>
  <c r="U20" i="1"/>
  <c r="R20" i="1"/>
  <c r="P20" i="1"/>
  <c r="K20" i="1"/>
  <c r="I20" i="1"/>
  <c r="F20" i="1"/>
  <c r="D20" i="1"/>
  <c r="W19" i="1"/>
  <c r="U19" i="1"/>
  <c r="R19" i="1"/>
  <c r="P19" i="1"/>
  <c r="K19" i="1"/>
  <c r="I19" i="1"/>
  <c r="F19" i="1"/>
  <c r="D19" i="1"/>
  <c r="W18" i="1"/>
  <c r="U18" i="1"/>
  <c r="R18" i="1"/>
  <c r="P18" i="1"/>
  <c r="K18" i="1"/>
  <c r="I18" i="1"/>
  <c r="F18" i="1"/>
  <c r="D18" i="1"/>
  <c r="W17" i="1"/>
  <c r="U17" i="1"/>
  <c r="R17" i="1"/>
  <c r="P17" i="1"/>
  <c r="K17" i="1"/>
  <c r="I17" i="1"/>
  <c r="F17" i="1"/>
  <c r="D17" i="1"/>
  <c r="W16" i="1"/>
  <c r="U16" i="1"/>
  <c r="R16" i="1"/>
  <c r="P16" i="1"/>
  <c r="K16" i="1"/>
  <c r="I16" i="1"/>
  <c r="F16" i="1"/>
  <c r="D16" i="1"/>
  <c r="W15" i="1"/>
  <c r="U15" i="1"/>
  <c r="R15" i="1"/>
  <c r="P15" i="1"/>
  <c r="K15" i="1"/>
  <c r="I15" i="1"/>
  <c r="F15" i="1"/>
  <c r="D15" i="1"/>
  <c r="W14" i="1"/>
  <c r="U14" i="1"/>
  <c r="R14" i="1"/>
  <c r="P14" i="1"/>
  <c r="K14" i="1"/>
  <c r="I14" i="1"/>
  <c r="F14" i="1"/>
  <c r="D14" i="1"/>
  <c r="W13" i="1"/>
  <c r="U13" i="1"/>
  <c r="R13" i="1"/>
  <c r="P13" i="1"/>
  <c r="K13" i="1"/>
  <c r="I13" i="1"/>
  <c r="F13" i="1"/>
  <c r="D13" i="1"/>
  <c r="W12" i="1"/>
  <c r="U12" i="1"/>
  <c r="R12" i="1"/>
  <c r="P12" i="1"/>
  <c r="K12" i="1"/>
  <c r="I12" i="1"/>
  <c r="F12" i="1"/>
  <c r="D12" i="1"/>
  <c r="W11" i="1"/>
  <c r="U11" i="1"/>
  <c r="R11" i="1"/>
  <c r="P11" i="1"/>
  <c r="K11" i="1"/>
  <c r="I11" i="1"/>
  <c r="F11" i="1"/>
  <c r="D11" i="1"/>
  <c r="W8" i="1"/>
  <c r="U8" i="1"/>
  <c r="R8" i="1"/>
  <c r="P8" i="1"/>
  <c r="K8" i="1"/>
  <c r="I8" i="1"/>
  <c r="F8" i="1"/>
  <c r="D8" i="1"/>
  <c r="L18" i="1" l="1"/>
  <c r="M18" i="1" s="1"/>
  <c r="X18" i="1"/>
  <c r="Y18" i="1" s="1"/>
  <c r="L19" i="1"/>
  <c r="M19" i="1" s="1"/>
  <c r="X19" i="1"/>
  <c r="Y19" i="1" s="1"/>
  <c r="L20" i="1"/>
  <c r="M20" i="1" s="1"/>
  <c r="X20" i="1"/>
  <c r="Y20" i="1" s="1"/>
  <c r="L21" i="1"/>
  <c r="M21" i="1" s="1"/>
  <c r="X21" i="1"/>
  <c r="Y21" i="1" s="1"/>
  <c r="L22" i="1"/>
  <c r="M22" i="1" s="1"/>
  <c r="X22" i="1"/>
  <c r="Y22" i="1" s="1"/>
  <c r="L23" i="1"/>
  <c r="M23" i="1" s="1"/>
  <c r="X23" i="1"/>
  <c r="Y23" i="1" s="1"/>
  <c r="L24" i="1"/>
  <c r="M24" i="1" s="1"/>
  <c r="X24" i="1"/>
  <c r="Y24" i="1" s="1"/>
  <c r="L25" i="1"/>
  <c r="M25" i="1" s="1"/>
  <c r="X25" i="1"/>
  <c r="Y25" i="1" s="1"/>
  <c r="X17" i="1"/>
  <c r="Y17" i="1" s="1"/>
  <c r="X16" i="1"/>
  <c r="Y16" i="1" s="1"/>
  <c r="X15" i="1"/>
  <c r="Y15" i="1" s="1"/>
  <c r="L17" i="1"/>
  <c r="M17" i="1" s="1"/>
  <c r="L16" i="1"/>
  <c r="M16" i="1" s="1"/>
  <c r="L15" i="1"/>
  <c r="M15" i="1" s="1"/>
  <c r="X14" i="1"/>
  <c r="Y14" i="1" s="1"/>
  <c r="L14" i="1"/>
  <c r="M14" i="1" s="1"/>
  <c r="X13" i="1"/>
  <c r="Y13" i="1" s="1"/>
  <c r="L13" i="1"/>
  <c r="M13" i="1" s="1"/>
  <c r="X12" i="1"/>
  <c r="Y12" i="1" s="1"/>
  <c r="L12" i="1"/>
  <c r="M12" i="1" s="1"/>
  <c r="X11" i="1"/>
  <c r="Y11" i="1" s="1"/>
  <c r="L11" i="1"/>
  <c r="M11" i="1" s="1"/>
  <c r="X8" i="1"/>
  <c r="Y8" i="1" s="1"/>
  <c r="L8" i="1"/>
  <c r="M8" i="1" s="1"/>
</calcChain>
</file>

<file path=xl/sharedStrings.xml><?xml version="1.0" encoding="utf-8"?>
<sst xmlns="http://schemas.openxmlformats.org/spreadsheetml/2006/main" count="978" uniqueCount="165">
  <si>
    <t>Impact description</t>
  </si>
  <si>
    <t>Status</t>
  </si>
  <si>
    <t>Extent</t>
  </si>
  <si>
    <t>Duration</t>
  </si>
  <si>
    <t>Reversibility</t>
  </si>
  <si>
    <t>Potential Intensity</t>
  </si>
  <si>
    <t>Probability</t>
  </si>
  <si>
    <t>Significance (without mitigation)</t>
  </si>
  <si>
    <t>Mitigation</t>
  </si>
  <si>
    <t>Confidence</t>
  </si>
  <si>
    <t>level</t>
  </si>
  <si>
    <t>Negative</t>
  </si>
  <si>
    <t>Positive</t>
  </si>
  <si>
    <t>Rating</t>
  </si>
  <si>
    <t>Score</t>
  </si>
  <si>
    <t>Potential to severely impact Human Health (morbidity/mortality); or to lead to Loss of species[1] (fauna and/or flora)</t>
  </si>
  <si>
    <t xml:space="preserve">Potential to reduce faunal/flora population or to lead to severe reduction/alteration of natural process, loss of livelihoods or sever impact on quality of life[2], individual economic loss </t>
  </si>
  <si>
    <t>High</t>
  </si>
  <si>
    <t>Potential to reduce environmental quality – air, soil, water. Potential Loss of habitat, loss of heritage, reduced amenity</t>
  </si>
  <si>
    <t>Medium</t>
  </si>
  <si>
    <t xml:space="preserve">Nuisance </t>
  </si>
  <si>
    <t>Medium-Low</t>
  </si>
  <si>
    <t>Negative change – with no other consequence</t>
  </si>
  <si>
    <t>Low</t>
  </si>
  <si>
    <t>Potential Intensity Description (positive)</t>
  </si>
  <si>
    <t>Potential Net improvement in human welfare</t>
  </si>
  <si>
    <t>Potential to improve environmental quality – air, soil, water. Improved individual livelihoods</t>
  </si>
  <si>
    <t>Potential to lead to Economic Development</t>
  </si>
  <si>
    <t>Potential positive change – with no other consequence</t>
  </si>
  <si>
    <t>[1] Note that a Loss of species is a global issue and is differentiated from a loss of “flora/fauna” population</t>
  </si>
  <si>
    <t>[2] Note that a visual impact or air emissions for example could be considered as severely impacting on quality of life should it constitute more than a nuisance but not being life threatening</t>
  </si>
  <si>
    <t>Potential Intensity Description (negative)</t>
  </si>
  <si>
    <t>Extent Description</t>
  </si>
  <si>
    <t>Local (&lt;2 km from site)</t>
  </si>
  <si>
    <t>Regional (within 30 km of site)</t>
  </si>
  <si>
    <t>National</t>
  </si>
  <si>
    <t>International/Global</t>
  </si>
  <si>
    <t>Duration Description</t>
  </si>
  <si>
    <t>Short term (2 to 5 years). This impact is reversible.</t>
  </si>
  <si>
    <t>Medium term (5 to 15 years). The impact is reversible with the implementation of appropriate mitigation and management actions.</t>
  </si>
  <si>
    <t>Probability Description</t>
  </si>
  <si>
    <t>Improbable (little or no chance of occurring &lt;10%)</t>
  </si>
  <si>
    <t>Probable (25 - 50% chance of occurring)</t>
  </si>
  <si>
    <t>Highly probable (50 – 90% chance of occurring)</t>
  </si>
  <si>
    <t>Definite (&gt;90% chance of occurring).</t>
  </si>
  <si>
    <r>
      <t>Temporary (less than 2 year) or duration of the construction period. This impact is fully reversible.</t>
    </r>
    <r>
      <rPr>
        <b/>
        <i/>
        <sz val="11"/>
        <color rgb="FF000000"/>
        <rFont val="Calibri"/>
        <family val="2"/>
        <scheme val="minor"/>
      </rPr>
      <t xml:space="preserve"> E.g. the construction noise temporary impact that is highly reversible as it will stop at the end of the construction period</t>
    </r>
    <r>
      <rPr>
        <sz val="11"/>
        <color rgb="FF000000"/>
        <rFont val="Calibri"/>
        <family val="2"/>
        <scheme val="minor"/>
      </rPr>
      <t xml:space="preserve"> </t>
    </r>
  </si>
  <si>
    <r>
      <t>Long term (&gt; 15 years but where the impact will cease after the operational life of the activity). The impact is reversible with the implementation of appropriate mitigation and management actions.</t>
    </r>
    <r>
      <rPr>
        <b/>
        <i/>
        <sz val="11"/>
        <color rgb="FF000000"/>
        <rFont val="Calibri"/>
        <family val="2"/>
        <scheme val="minor"/>
      </rPr>
      <t xml:space="preserve"> E.g. the noise impact caused by the desalination plant is a long term impact but can be considered to be highly reversible at the end of the project life, when the project is decommissioned</t>
    </r>
  </si>
  <si>
    <r>
      <t xml:space="preserve">Permanent (mitigation will not occur in such a way or in such a time span that the impact can be considered transient). This impact is irreversible. </t>
    </r>
    <r>
      <rPr>
        <b/>
        <i/>
        <sz val="11"/>
        <color rgb="FF000000"/>
        <rFont val="Calibri"/>
        <family val="2"/>
        <scheme val="minor"/>
      </rPr>
      <t>E.g. The loss of a palaeontological resource on site caused by construction activities is permanent and would be irreversible.</t>
    </r>
  </si>
  <si>
    <r>
      <t>Low Probability</t>
    </r>
    <r>
      <rPr>
        <b/>
        <sz val="11"/>
        <color rgb="FF000000"/>
        <rFont val="Calibri"/>
        <family val="2"/>
        <scheme val="minor"/>
      </rPr>
      <t xml:space="preserve"> </t>
    </r>
    <r>
      <rPr>
        <sz val="11"/>
        <color rgb="FF000000"/>
        <rFont val="Calibri"/>
        <family val="2"/>
        <scheme val="minor"/>
      </rPr>
      <t>(10 - 25% chance of occurring)</t>
    </r>
  </si>
  <si>
    <t>Duration score</t>
  </si>
  <si>
    <t>Reversibility Description</t>
  </si>
  <si>
    <t>Irreversible</t>
  </si>
  <si>
    <r>
      <rPr>
        <sz val="7"/>
        <color theme="1"/>
        <rFont val="Times New Roman"/>
        <family val="1"/>
      </rPr>
      <t xml:space="preserve"> </t>
    </r>
    <r>
      <rPr>
        <b/>
        <sz val="10"/>
        <color theme="1"/>
        <rFont val="Arial"/>
        <family val="2"/>
      </rPr>
      <t xml:space="preserve">Highly reversible </t>
    </r>
    <r>
      <rPr>
        <sz val="10"/>
        <color theme="1"/>
        <rFont val="Arial"/>
        <family val="2"/>
      </rPr>
      <t>- this is the most favourable assessment for the environment. For example, the noise impact caused by the desalination plant is a long term impact but can be considered to be highly reversible at the end of the project life, when the project is decommissioned</t>
    </r>
  </si>
  <si>
    <t>Moderate reversibility</t>
  </si>
  <si>
    <t>Low reversibility</t>
  </si>
  <si>
    <r>
      <rPr>
        <b/>
        <sz val="10"/>
        <color theme="1"/>
        <rFont val="Arial"/>
        <family val="2"/>
      </rPr>
      <t xml:space="preserve">Irreversible </t>
    </r>
    <r>
      <rPr>
        <sz val="10"/>
        <color theme="1"/>
        <rFont val="Arial"/>
        <family val="2"/>
      </rPr>
      <t>- this is the least favourable assessment for the environment.  The impact is permanent. For example, the loss of a palaeontological resource on site caused by construction activities is permanent and could be irreversible</t>
    </r>
  </si>
  <si>
    <r>
      <rPr>
        <sz val="7"/>
        <color theme="1"/>
        <rFont val="Times New Roman"/>
        <family val="1"/>
      </rPr>
      <t xml:space="preserve"> </t>
    </r>
    <r>
      <rPr>
        <sz val="10"/>
        <color theme="1"/>
        <rFont val="Arial"/>
        <family val="2"/>
      </rPr>
      <t>Low reversibility</t>
    </r>
  </si>
  <si>
    <t>Highly reversible</t>
  </si>
  <si>
    <t>Potential Intensity Score</t>
  </si>
  <si>
    <t>Probability Score</t>
  </si>
  <si>
    <t>Extent Score</t>
  </si>
  <si>
    <t xml:space="preserve">Site specific </t>
  </si>
  <si>
    <t>xxxxx</t>
  </si>
  <si>
    <t>Significance (without mitigation) Score</t>
  </si>
  <si>
    <t>18-26</t>
  </si>
  <si>
    <t>Fatally flawed</t>
  </si>
  <si>
    <t>The project cannot be authorised unless major changes to the engineering design are carried out to reduce the significance rating.</t>
  </si>
  <si>
    <t>The impacts will result in major alteration to the environment even with the implementation on the appropriate mitigation measures and will have an influence on decision-making.</t>
  </si>
  <si>
    <t>The impact will result in moderate alteration of the environment and can be reduced or avoided by implementing the appropriate mitigation measures, and will only have an influence on the decision-making if not mitigated.</t>
  </si>
  <si>
    <t>&lt;5</t>
  </si>
  <si>
    <t>The impact may result in minor alterations of the environment and can be easily avoided by implementing appropriate mitigation measures, and will not have an influence on decision-making.</t>
  </si>
  <si>
    <t>10-17</t>
  </si>
  <si>
    <t>5-9</t>
  </si>
  <si>
    <t>Significance (with mitigation) Score</t>
  </si>
  <si>
    <t xml:space="preserve">Significance (with mitigation) </t>
  </si>
  <si>
    <t>Very High/Fatal Flaw (16)</t>
  </si>
  <si>
    <t>High (8)</t>
  </si>
  <si>
    <t>Medium (4)</t>
  </si>
  <si>
    <t>Low (1)</t>
  </si>
  <si>
    <t>Temporary (1)</t>
  </si>
  <si>
    <t>Short Term (2)</t>
  </si>
  <si>
    <t xml:space="preserve">Medium Term (3) </t>
  </si>
  <si>
    <t>Long Term (4)</t>
  </si>
  <si>
    <t>Permanent (5)</t>
  </si>
  <si>
    <t>Improbable (0.1)</t>
  </si>
  <si>
    <r>
      <t>Low Probability</t>
    </r>
    <r>
      <rPr>
        <b/>
        <sz val="11"/>
        <color rgb="FF000000"/>
        <rFont val="Calibri"/>
        <family val="2"/>
        <scheme val="minor"/>
      </rPr>
      <t xml:space="preserve"> (</t>
    </r>
    <r>
      <rPr>
        <sz val="11"/>
        <color rgb="FF000000"/>
        <rFont val="Calibri"/>
        <family val="2"/>
        <scheme val="minor"/>
      </rPr>
      <t>0.25)</t>
    </r>
  </si>
  <si>
    <t>Probable (0.5)</t>
  </si>
  <si>
    <t>Highly probable (0.75)</t>
  </si>
  <si>
    <t>Definite (1)</t>
  </si>
  <si>
    <t>Site specific (1)</t>
  </si>
  <si>
    <t>Local (2)</t>
  </si>
  <si>
    <t>Regional (3)</t>
  </si>
  <si>
    <t>National (4)</t>
  </si>
  <si>
    <t>International/Global (5)</t>
  </si>
  <si>
    <t>Medium-Low (2)</t>
  </si>
  <si>
    <t>Level of confidence</t>
  </si>
  <si>
    <t xml:space="preserve"> Low reversibility</t>
  </si>
  <si>
    <t>Removal of livestock from the Core area is likely to have positive effect on flora and fauna of this area, in that populations of palatable plants are likely to increase, grass cover important for some endemic bird species is likely to increase</t>
  </si>
  <si>
    <t>none required</t>
  </si>
  <si>
    <t>Cessation of predator control by gin trapping, hunting and poisoning is likely to lead to a change in the age structure and a stabilization of the jackal and Lynx populations in the area. By-catch of Bat-eared Foxes, Cape Foxes, Aardwolf, Aardvark, Porcupine and raptors is likely to be reduced so that their populations may increase, stabilise or change in age structure</t>
  </si>
  <si>
    <t>monitoring inside and outside SKA management areas</t>
  </si>
  <si>
    <t>Termination of ground water supply to livestock drinking facilities within SKA area should limit increases in any surface water-dependent wildlife present in the area. This will keep wildlife populations at densities that are sustainable and do not require culling or any other type of management. In terms of conservation of the original flora and fauna of the area this impact can be seen as neutral to positive.</t>
  </si>
  <si>
    <t>Monitor populations using methods that do not conflict with SKA activities (spoor counts, approved cameras, webcam?)</t>
  </si>
  <si>
    <t>Exclusion of parts of the Astronomical Advantage Area from mining would thus protect fauna, flora and habitats from these negative impacts of mining</t>
  </si>
  <si>
    <t>Road-construction activities, (clearing, filling, compacting), damage indigenous vegetation and soil fauna, and disperse of seeds of invasive alien plants</t>
  </si>
  <si>
    <t>Road operation - Water flow disruption by built  up roads</t>
  </si>
  <si>
    <t>Culverts must be kept open; Woody and perennial invasive alien plant species must be monitored and controlled along road side annually</t>
  </si>
  <si>
    <t>Road operation - Runoff  results in establishment of weedy species adjacent to roads</t>
  </si>
  <si>
    <t>Runoff areas adjacent to roads should be sown with indigenous grass species. Woody and perennial invasive alien plant species (e.g. Prosopis spp., Cactaceae, Pennisetum setaceum) must be monitored and controlled along road side annually</t>
  </si>
  <si>
    <t>Road operation - Roadkill of slow-moving, basking, scavenging and noctural animals</t>
  </si>
  <si>
    <t>Use underpasses in combination with fencing on built-up roads. The most effective mitigation would be the imposition of a 60 km/hr speed limit on those roads likely to be driven daily by SKA personnel. Monitor roadkill and erect signs at sites with higher collision probabilities</t>
  </si>
  <si>
    <t>Low Probability (0.25)</t>
  </si>
  <si>
    <t>Road s &amp; road width  minimised; service roads should be kept to a minimum; multiple culverts should be built through raised roads to avoid damming and concentration of water; weeds should be monitored and removed within a year of road construction</t>
  </si>
  <si>
    <t xml:space="preserve">Road operation - Roads up koppies accelerate water runoff and initiate soil erosion. Road up koppies also provide vehicle access to listed plants and animals </t>
  </si>
  <si>
    <t>Avoid building roads up koppies where other routes are available. Use paths rather than vehicle roads for installation and maintenance of light-weight equipment; Engineer roads to minimise soil erosion. Avoid or translocate listed plant species  on route of new road</t>
  </si>
  <si>
    <t xml:space="preserve">Radio-telescope (receptor) installation </t>
  </si>
  <si>
    <t>Ensure that installation is not on a sensitive habitat or in an area with populations of listed plant or animal species.2 Take steps to prevent or clean up spills of diesel and lubricants in the natural environment</t>
  </si>
  <si>
    <t>Radio telescope (receptor) operation - water shedding &amp; soil erosion</t>
  </si>
  <si>
    <t>Avoid concentrating runoff; sow runoff areas with indigenous grasses to hold the soil in the erosion ditches or gravel the ditches. Monitor and remove invasive alien plants from the surrounds of the receptor footprint annually</t>
  </si>
  <si>
    <t>Radio telescope (receptor) operation - use by nesting birds</t>
  </si>
  <si>
    <t>Any direct use of the radio telescopes by birds, whether nesting or roosting, should be noted and discouraged</t>
  </si>
  <si>
    <t xml:space="preserve">Electricity / optic cable infrastructure installation - Trenching within a 2 km radius of the receptors has potential to damage vegetation, alter drainage patterns, leave enduring scars on the landscape  &amp; kill  listed or protected plants or animals </t>
  </si>
  <si>
    <t xml:space="preserve">1 Biodiversity specialist to walk along trench routes  and mark sensitive habitats and plant species that could be translocated prior to driving on or trenching the cable route; 2 Material excavated from the cable trenches must be separated into topsoil (upper 100 mm containing seeds, geophytes  and other biological material, and subsoil (broken rock) containing little biological material. When trenches are back-filled the subsoil must be backfilled first, then covered with the topsoil
3 The materials used for back-filling may contain seeds of invasive alien plants. The routes should therefore be monitored annually for the first five years and invasive alien plants removed as indicated in the Invasive Alien Vegetation Management Plan
</t>
  </si>
  <si>
    <t>Electricity / optic cable infrastructure - installation of overhead powerlines over a minimum distance of  392 km of overhead cables carrying optic fibre and  electricity from the core edge to all 21  SKA receptors in the three spiral arms. Install ation will require roads for heavy machinery</t>
  </si>
  <si>
    <t>1 Biodiversity specialist to walk along trench routes  and mark sensitive habitats and plant species that could be translocated prior to driving on or trenching the cable route; 2 Routes must be monitored annually for the first five years and invasive alien plants removed as indicated in the Invasive Alien Vegetation Management Plan</t>
  </si>
  <si>
    <t>Electricity / optic cable infrastructure operation- Servitude maintenance may involve vegetation clearing or reduction of the heights of plants under the cables</t>
  </si>
  <si>
    <t xml:space="preserve">1 On plains dominated by Prosopis or Rhigozum trichotomum, total clearing of woody vegetation would be acceptable provided that the cleared area is sown with seed of locally indigenous grass species. 2 Where the servitude crosses rocky ground with diverse vegetation and a higher probability of affecting listed plant species, little or no clearing  permitted. 3 Aloe dichotoma  within the servitude should be translocated </t>
  </si>
  <si>
    <t>Electricity / optic cable infrastructure operation - bird kill through electrification</t>
  </si>
  <si>
    <t xml:space="preserve">On woodpole section of line iensure that it is not be possible for birds with  wingspans &gt;2.0 m (vultures, martial  eagles)  to breach the gap between 2 live conductors or between live and earth phases </t>
  </si>
  <si>
    <t>Electricity / optic cable infrastructure operation - Bird kill through collision with cables</t>
  </si>
  <si>
    <t>Electricity / optic cable infrastructure operation - bird nests on support poles</t>
  </si>
  <si>
    <t>Remove nests of Sociable Weavers and Crows from poles</t>
  </si>
  <si>
    <t xml:space="preserve">1) Have no above-ground overhead cables (i.e. bury all cables). This would eliminate mortality risk to the large bustards and cranes. (2) All overhead cables must carry markers, particularly on those power lines adjacent to seasonally flooded areas (pans) since several “water birds” travel at night.  </t>
  </si>
  <si>
    <t>Electricity / optic cable infrastructure operation - birds perching and causing "streamer faults"</t>
  </si>
  <si>
    <t>Fit spikes or bird discouragers on vulnerable poles in wetland areas where large waterbirds are present at times</t>
  </si>
  <si>
    <t xml:space="preserve">Electricity / optic cable infrastructure operation - Powerline pole perches and spread of Cactus </t>
  </si>
  <si>
    <t>Regular patrols of powerline infrastructure and removal of invasive alien plants</t>
  </si>
  <si>
    <t>Neglect of Invasive Alien Prosopis spp.</t>
  </si>
  <si>
    <t>Follow the recommendations in the Invasive Alien Vegetation management plan appended to this report</t>
  </si>
  <si>
    <t>People on site during construction, operation and decommissioning phases - pollution &amp; littering</t>
  </si>
  <si>
    <t>People on site during construction, operation and decommissioning phases - off-road driving</t>
  </si>
  <si>
    <t>People on site during construction, operation and decommissioning phases - hunting and collecting</t>
  </si>
  <si>
    <t xml:space="preserve">1 Field-based work teams must receive environmental briefing that includes rules relating to toilet use, disposal of solid and liquid wastes, limitations on driving off service roads, restrictions on removing plants, animals, wood, rocks or soil from the site, restrictions on firewood cutting, hunting and plant collecting.2 An environmental Control Officer  should visit work teams and recently vacated work sites at 4 to 6 weekly </t>
  </si>
  <si>
    <t>People on site during construction - off-road driving</t>
  </si>
  <si>
    <t>People on site during construction - hunting and collecting</t>
  </si>
  <si>
    <t>People on site during operation phase - off-road driving</t>
  </si>
  <si>
    <t>People on site during operation a phase - hunting and collecting</t>
  </si>
  <si>
    <t>An ECO should monitor road construction activities monthly and report on non-compliance incidents; Road construction and road width should be minimised; Service roads should be kept to a minimum; Road camps and laydown areas must not be in sensitive sites; Topsoil should be saved in berms parallel to the road, topsoil berms must not be covered with subsoil, topsoil must be re-spread on roadsides on completion of construction, Multiple culverts should be built through raised roads to avoid damming and concentration of water; Spills of lubricants and fuel must be cleaned up immediately and disposed of appropriately, Compacted areas caused by construction camps and laydown areas should be ripped and rehabilitated as road sections are completed, Invasive alien plants should be monitored and removed within a year of road construction</t>
  </si>
  <si>
    <t>Road-construction activities, (clearing, filling, compacting, spills, topsoil loss), damage indigenous vegetation and soil fauna, and disperse of seeds of invasive alien plants</t>
  </si>
  <si>
    <t>Radio-telescope (receptor) installation removal of vegetation, compaction of soil, elevation of ground using stone chips, installation of concrete pedestal to hold telescope dish</t>
  </si>
  <si>
    <t>Roads built up koppies for the installation of web cameras, satellite dishes, or electrical infrastructure, are indelible. They cannot be rehabilitated so that the road scar disappears. Roads up koppies accelerate water runoff and initiate soil erosion. Road up koppies also provide vehicle access to listed plants and animals that were previously inaccessible to commercial collectors</t>
  </si>
  <si>
    <t>Avoid building roads up koppies where other routes are available. Use paths rather than vehicle roads for installation and maintenance of light-weight equipment; Engineer roads to minimise soil erosion. Avoid or translocate listed plant species such as Aloe dichotoma from the route for the road</t>
  </si>
  <si>
    <t xml:space="preserve">Roads built up koppies for the installation of web cameras, satellite dishes, or electrical infrastructure, are indelible. They cannot be rehabilitated so that the road scar disappears. Roads up koppies accelerate water runoff and initiate soil erosion. </t>
  </si>
  <si>
    <t>Ensure that installation is not on a sensitive habitat or in an area with populations of listed plant or animal species.2 Take steps to prevent or clean up spills of diesel and lubricants in the natural environment; 3. Rehabilitate any damaged areas around the telescope area that are not reuired for future telescope access</t>
  </si>
  <si>
    <t>Servitude for overhead infrastructure. There will be 9 m wide servitude under powerlines and maintenance may involve vegetation clearing or reduction of the heights of plants under the cables. In some cases the impacts of this maintenance activity may be positive (invasive alien vegetation control) and in other negative (damage or removal of listed plant species).</t>
  </si>
  <si>
    <t>1. On plains dominated by Prosopis or Rhigozum trichotomum, total clearing  would be acceptable if followed by sowing locally indigenous grass seed appropriate for the local soil conditions. 2. Where the servitude crosses rocky ground with diverse vegetation and a higher probability of affecting listed plant species, little or no clearing or pruning should be permitted. 3. Where tall Aloe dichotoma is present within the servitude, this species should be translocated rather than cut.</t>
  </si>
  <si>
    <t>1 Biodiversity specialist to walk along trench routes  and mark sensitive habitats and plant species that could be translocated prior to driving on or trenching the cable route; 2 Clean up spills; 3. Rehabilitate laydown areas; 4. Monitor routesannually for the first five years and remove  invasive alien plants as indicated in the Invasive Alien Vegetation Management Plan</t>
  </si>
  <si>
    <t xml:space="preserve">Construction disturbance and imported materials result in weed invasions </t>
  </si>
  <si>
    <t>Careful management of soil erosion structures (berms, ditches) to shed and spread water will reduce soil erosion impacts to medium low. Strict supervision of visitors and work teams will reduce access to rare listed plants and animals during the operational phase. Koppie roads no longer required for infrastructure must be closed and rehabilitated.</t>
  </si>
  <si>
    <t>Overhead electricity infrastructure operation - bird kill through electrification</t>
  </si>
  <si>
    <t>People on site during coperation phase - pollution &amp; littering</t>
  </si>
  <si>
    <t>People on site during operational phase - Combined effects</t>
  </si>
  <si>
    <t>Construction of roads and pedestals for the receptor dishes will require construction materials including crushes rock, gravel and sand. Rock suitable for construction of hard surfaces and concrete is usually quarried from exposed bedrock, often dolerite. Gravel is usually excavated from so-called “borrow-pits” in soft rock (typically mudstone or calcrete). Sand suitable for concrete making is usually mined from Aeolian sand deposits or from river beds</t>
  </si>
  <si>
    <t>Mitigation includes inspection of selected and alternative quarry or borrow pit sites by a qualified ecologists, avoidance of sensitive habitats and listed species, minimisation of damage, and post damage rehabilitation</t>
  </si>
  <si>
    <t xml:space="preserve">On woodpole section of line ensure that it is not be possible for birds with  wingspans &gt;2.0 m (vultures, martial  eagles)  to breach the gap between 2 live conductors or between live and earth phases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</si>
</sst>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9"/>
      <color theme="1"/>
      <name val="Arial"/>
      <family val="2"/>
    </font>
    <font>
      <sz val="11"/>
      <color rgb="FF000000"/>
      <name val="Calibri"/>
      <family val="2"/>
      <scheme val="minor"/>
    </font>
    <font>
      <b/>
      <sz val="11"/>
      <color rgb="FF000000"/>
      <name val="Calibri"/>
      <family val="2"/>
      <scheme val="minor"/>
    </font>
    <font>
      <sz val="10"/>
      <color theme="1"/>
      <name val="Arial"/>
      <family val="2"/>
    </font>
    <font>
      <u/>
      <sz val="11"/>
      <color theme="10"/>
      <name val="Calibri"/>
      <family val="2"/>
      <scheme val="minor"/>
    </font>
    <font>
      <sz val="11"/>
      <name val="Calibri"/>
      <family val="2"/>
      <scheme val="minor"/>
    </font>
    <font>
      <sz val="8"/>
      <name val="Calibri"/>
      <family val="2"/>
      <scheme val="minor"/>
    </font>
    <font>
      <b/>
      <sz val="11"/>
      <name val="Calibri"/>
      <family val="2"/>
      <scheme val="minor"/>
    </font>
    <font>
      <b/>
      <i/>
      <sz val="11"/>
      <color rgb="FF000000"/>
      <name val="Calibri"/>
      <family val="2"/>
      <scheme val="minor"/>
    </font>
    <font>
      <sz val="10"/>
      <color theme="1"/>
      <name val="Symbol"/>
      <family val="1"/>
      <charset val="2"/>
    </font>
    <font>
      <sz val="7"/>
      <color theme="1"/>
      <name val="Times New Roman"/>
      <family val="1"/>
    </font>
    <font>
      <b/>
      <sz val="10"/>
      <color theme="1"/>
      <name val="Arial"/>
      <family val="2"/>
    </font>
    <font>
      <b/>
      <sz val="10"/>
      <color theme="0"/>
      <name val="Arial"/>
      <family val="2"/>
    </font>
    <font>
      <b/>
      <sz val="11"/>
      <color theme="1"/>
      <name val="Calibri"/>
      <family val="2"/>
      <scheme val="minor"/>
    </font>
    <font>
      <b/>
      <sz val="10"/>
      <color theme="1"/>
      <name val="Arial Narrow"/>
      <family val="2"/>
    </font>
    <font>
      <sz val="10"/>
      <color theme="1"/>
      <name val="Arial Narrow"/>
      <family val="2"/>
    </font>
    <font>
      <sz val="11"/>
      <color theme="1"/>
      <name val="Arial Narrow"/>
      <family val="2"/>
    </font>
    <font>
      <b/>
      <sz val="9"/>
      <color theme="1"/>
      <name val="Arial Narrow"/>
      <family val="2"/>
    </font>
  </fonts>
  <fills count="9">
    <fill>
      <patternFill patternType="none"/>
    </fill>
    <fill>
      <patternFill patternType="gray125"/>
    </fill>
    <fill>
      <patternFill patternType="solid">
        <fgColor rgb="FFD9D9D9"/>
        <bgColor indexed="64"/>
      </patternFill>
    </fill>
    <fill>
      <patternFill patternType="solid">
        <fgColor rgb="FF95B3D7"/>
        <bgColor indexed="64"/>
      </patternFill>
    </fill>
    <fill>
      <patternFill patternType="solid">
        <fgColor rgb="FFC0C0C0"/>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rgb="FFFF000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rgb="FF000000"/>
      </top>
      <bottom style="medium">
        <color rgb="FF000000"/>
      </bottom>
      <diagonal/>
    </border>
    <border>
      <left/>
      <right/>
      <top/>
      <bottom style="medium">
        <color indexed="64"/>
      </bottom>
      <diagonal/>
    </border>
    <border>
      <left/>
      <right/>
      <top/>
      <bottom style="medium">
        <color rgb="FF000000"/>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70">
    <xf numFmtId="0" fontId="0" fillId="0" borderId="0" xfId="0"/>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6" fillId="0" borderId="0" xfId="0" applyFont="1" applyBorder="1" applyAlignment="1">
      <alignment wrapText="1"/>
    </xf>
    <xf numFmtId="0" fontId="6" fillId="4" borderId="0" xfId="1" applyFont="1" applyFill="1" applyBorder="1" applyAlignment="1">
      <alignment vertical="center" wrapText="1"/>
    </xf>
    <xf numFmtId="0" fontId="6" fillId="0" borderId="0" xfId="1" applyFont="1" applyBorder="1" applyAlignment="1">
      <alignment vertical="center" wrapText="1"/>
    </xf>
    <xf numFmtId="0" fontId="7" fillId="0" borderId="0" xfId="1" applyFont="1" applyBorder="1" applyAlignment="1">
      <alignment vertical="center" wrapText="1"/>
    </xf>
    <xf numFmtId="0" fontId="8" fillId="3" borderId="7" xfId="0" applyFont="1" applyFill="1" applyBorder="1" applyAlignment="1">
      <alignment vertical="center" wrapText="1"/>
    </xf>
    <xf numFmtId="0" fontId="8" fillId="3" borderId="7" xfId="0" applyFont="1" applyFill="1" applyBorder="1" applyAlignment="1">
      <alignment horizontal="center" vertical="center" wrapText="1"/>
    </xf>
    <xf numFmtId="0" fontId="3" fillId="3" borderId="7" xfId="0" applyFont="1" applyFill="1" applyBorder="1" applyAlignment="1">
      <alignment vertical="center" wrapText="1"/>
    </xf>
    <xf numFmtId="0" fontId="3" fillId="3" borderId="7"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6" fillId="0" borderId="0"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6" fillId="4" borderId="0" xfId="0" applyFont="1" applyFill="1" applyBorder="1" applyAlignment="1">
      <alignment vertical="center" wrapText="1"/>
    </xf>
    <xf numFmtId="0" fontId="6" fillId="0" borderId="0" xfId="0" applyFont="1" applyBorder="1" applyAlignment="1">
      <alignment vertical="center" wrapText="1"/>
    </xf>
    <xf numFmtId="0" fontId="6" fillId="4" borderId="8" xfId="0" applyFont="1" applyFill="1" applyBorder="1" applyAlignment="1">
      <alignment vertical="center" wrapText="1"/>
    </xf>
    <xf numFmtId="0" fontId="6" fillId="4" borderId="8" xfId="0" applyFont="1" applyFill="1" applyBorder="1" applyAlignment="1">
      <alignment horizontal="center" vertical="center" wrapText="1"/>
    </xf>
    <xf numFmtId="0" fontId="2" fillId="4" borderId="9"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8" fillId="3" borderId="8" xfId="0" applyFont="1" applyFill="1" applyBorder="1" applyAlignment="1">
      <alignment vertical="center" wrapText="1"/>
    </xf>
    <xf numFmtId="0" fontId="8" fillId="3" borderId="8" xfId="0" applyFont="1" applyFill="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horizontal="center" vertical="center" wrapText="1"/>
    </xf>
    <xf numFmtId="0" fontId="10" fillId="0" borderId="0" xfId="0" applyFont="1" applyAlignment="1">
      <alignment horizontal="justify" vertical="center"/>
    </xf>
    <xf numFmtId="0" fontId="12" fillId="0" borderId="0" xfId="0" applyFont="1" applyAlignment="1">
      <alignment horizontal="justify" vertical="center"/>
    </xf>
    <xf numFmtId="0" fontId="4" fillId="0" borderId="0" xfId="0" applyFont="1" applyAlignment="1">
      <alignment horizontal="justify" vertical="center"/>
    </xf>
    <xf numFmtId="0" fontId="12" fillId="5" borderId="6" xfId="0" applyFont="1" applyFill="1" applyBorder="1" applyAlignment="1">
      <alignment horizontal="center" vertical="center" wrapText="1"/>
    </xf>
    <xf numFmtId="0" fontId="12" fillId="6" borderId="6" xfId="0" applyFont="1" applyFill="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0" fillId="0" borderId="0" xfId="0" applyAlignment="1">
      <alignment horizontal="center" wrapText="1"/>
    </xf>
    <xf numFmtId="0" fontId="13" fillId="7" borderId="4"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6" fillId="0" borderId="11" xfId="0" applyFont="1" applyBorder="1" applyAlignment="1">
      <alignment wrapText="1"/>
    </xf>
    <xf numFmtId="0" fontId="0" fillId="0" borderId="11" xfId="0" applyBorder="1"/>
    <xf numFmtId="0" fontId="14" fillId="0" borderId="11" xfId="0" applyFont="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textRotation="180" wrapText="1"/>
    </xf>
    <xf numFmtId="0" fontId="15" fillId="2" borderId="2" xfId="0" applyFont="1" applyFill="1" applyBorder="1" applyAlignment="1">
      <alignment horizontal="center" vertical="center" wrapText="1"/>
    </xf>
    <xf numFmtId="0" fontId="15" fillId="2" borderId="2" xfId="0" applyFont="1" applyFill="1" applyBorder="1" applyAlignment="1">
      <alignment horizontal="center" vertical="center" textRotation="180" wrapText="1"/>
    </xf>
    <xf numFmtId="0" fontId="15" fillId="2" borderId="2" xfId="0" applyFont="1" applyFill="1" applyBorder="1" applyAlignment="1">
      <alignment horizontal="center" vertical="center" textRotation="180" wrapText="1"/>
    </xf>
    <xf numFmtId="0" fontId="15" fillId="2" borderId="5" xfId="0" applyFont="1" applyFill="1" applyBorder="1" applyAlignment="1">
      <alignment horizontal="center" vertical="center" textRotation="180" wrapText="1"/>
    </xf>
    <xf numFmtId="0" fontId="15" fillId="2" borderId="3" xfId="0" applyFont="1" applyFill="1" applyBorder="1" applyAlignment="1">
      <alignment horizontal="center" vertical="center" wrapText="1"/>
    </xf>
    <xf numFmtId="0" fontId="15" fillId="2" borderId="3" xfId="0" applyFont="1" applyFill="1" applyBorder="1" applyAlignment="1">
      <alignment horizontal="center" vertical="center" textRotation="180" wrapText="1"/>
    </xf>
    <xf numFmtId="0" fontId="15" fillId="2" borderId="3" xfId="0" applyFont="1" applyFill="1" applyBorder="1" applyAlignment="1">
      <alignment horizontal="center" vertical="center" textRotation="180" wrapText="1"/>
    </xf>
    <xf numFmtId="0" fontId="15" fillId="2" borderId="6" xfId="0" applyFont="1" applyFill="1" applyBorder="1" applyAlignment="1">
      <alignment horizontal="center" vertical="center" textRotation="180" wrapText="1"/>
    </xf>
    <xf numFmtId="0" fontId="16" fillId="0" borderId="0" xfId="0" applyFont="1" applyAlignment="1">
      <alignment horizontal="center" wrapText="1"/>
    </xf>
    <xf numFmtId="0" fontId="16" fillId="0" borderId="0" xfId="0" applyFont="1" applyAlignment="1">
      <alignment horizontal="center" textRotation="180" wrapText="1"/>
    </xf>
    <xf numFmtId="0" fontId="17" fillId="0" borderId="0" xfId="0" applyFont="1" applyAlignment="1">
      <alignment horizontal="center" wrapText="1"/>
    </xf>
    <xf numFmtId="0" fontId="17" fillId="0" borderId="0" xfId="0" applyFont="1" applyAlignment="1">
      <alignment horizontal="center" textRotation="180" wrapText="1"/>
    </xf>
    <xf numFmtId="0" fontId="18" fillId="2" borderId="2" xfId="0" applyFont="1" applyFill="1" applyBorder="1" applyAlignment="1">
      <alignment horizontal="center" vertical="center" wrapText="1"/>
    </xf>
    <xf numFmtId="0" fontId="18" fillId="2" borderId="2" xfId="0" applyFont="1" applyFill="1" applyBorder="1" applyAlignment="1">
      <alignment horizontal="center" vertical="center" textRotation="180" wrapText="1"/>
    </xf>
    <xf numFmtId="0" fontId="18" fillId="2" borderId="2" xfId="0" applyFont="1" applyFill="1" applyBorder="1" applyAlignment="1">
      <alignment horizontal="center" vertical="center" textRotation="180"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3" xfId="0" applyFont="1" applyFill="1" applyBorder="1" applyAlignment="1">
      <alignment horizontal="center" vertical="center" textRotation="180" wrapText="1"/>
    </xf>
    <xf numFmtId="0" fontId="18" fillId="2" borderId="3" xfId="0" applyFont="1" applyFill="1" applyBorder="1" applyAlignment="1">
      <alignment horizontal="center" vertical="center" textRotation="180" wrapText="1"/>
    </xf>
    <xf numFmtId="0" fontId="18" fillId="2" borderId="3" xfId="0" applyFont="1" applyFill="1" applyBorder="1" applyAlignment="1">
      <alignment horizontal="center" vertical="center" wrapText="1"/>
    </xf>
    <xf numFmtId="0" fontId="18" fillId="2" borderId="5" xfId="0" applyFont="1" applyFill="1" applyBorder="1" applyAlignment="1">
      <alignment horizontal="center" vertical="center" textRotation="180" wrapText="1"/>
    </xf>
    <xf numFmtId="0" fontId="18" fillId="2" borderId="6" xfId="0" applyFont="1" applyFill="1" applyBorder="1" applyAlignment="1">
      <alignment horizontal="center" vertical="center" textRotation="180" wrapText="1"/>
    </xf>
  </cellXfs>
  <cellStyles count="2">
    <cellStyle name="Hyperlink" xfId="1" builtinId="8"/>
    <cellStyle name="Normal" xfId="0" builtinId="0"/>
  </cellStyles>
  <dxfs count="36">
    <dxf>
      <font>
        <color rgb="FF9C0006"/>
      </font>
    </dxf>
    <dxf>
      <font>
        <color theme="4" tint="-0.24994659260841701"/>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theme="2" tint="-0.24994659260841701"/>
        </patternFill>
      </fill>
    </dxf>
    <dxf>
      <font>
        <color rgb="FF9C0006"/>
      </font>
    </dxf>
    <dxf>
      <font>
        <color theme="4" tint="-0.24994659260841701"/>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theme="2" tint="-0.24994659260841701"/>
        </patternFill>
      </fill>
    </dxf>
    <dxf>
      <font>
        <color rgb="FF9C0006"/>
      </font>
    </dxf>
    <dxf>
      <font>
        <color theme="4" tint="-0.24994659260841701"/>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theme="2" tint="-0.24994659260841701"/>
        </patternFill>
      </fill>
    </dxf>
    <dxf>
      <font>
        <color rgb="FF9C0006"/>
      </font>
    </dxf>
    <dxf>
      <font>
        <color theme="4" tint="-0.24994659260841701"/>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6"/>
  <sheetViews>
    <sheetView topLeftCell="A9" workbookViewId="0">
      <selection activeCell="D9" sqref="D9"/>
    </sheetView>
  </sheetViews>
  <sheetFormatPr defaultColWidth="9.140625" defaultRowHeight="15" x14ac:dyDescent="0.25"/>
  <cols>
    <col min="1" max="1" width="47.5703125" style="3" customWidth="1"/>
    <col min="2" max="2" width="14.140625" style="3" customWidth="1"/>
    <col min="3" max="3" width="12.42578125" style="3" customWidth="1"/>
    <col min="4" max="5" width="9.140625" style="3"/>
    <col min="6" max="6" width="62.28515625" style="3" customWidth="1"/>
    <col min="7" max="7" width="12.7109375" style="3" customWidth="1"/>
    <col min="8" max="16384" width="9.140625" style="3"/>
  </cols>
  <sheetData>
    <row r="3" spans="1:9" ht="14.45" x14ac:dyDescent="0.3">
      <c r="A3" s="39" t="s">
        <v>1</v>
      </c>
      <c r="B3" s="37" t="s">
        <v>12</v>
      </c>
      <c r="C3" s="37" t="s">
        <v>11</v>
      </c>
      <c r="F3" s="39" t="s">
        <v>95</v>
      </c>
      <c r="G3" s="38" t="s">
        <v>17</v>
      </c>
      <c r="H3" s="38" t="s">
        <v>19</v>
      </c>
      <c r="I3" s="38" t="s">
        <v>23</v>
      </c>
    </row>
    <row r="4" spans="1:9" thickBot="1" x14ac:dyDescent="0.35"/>
    <row r="5" spans="1:9" ht="15.75" thickBot="1" x14ac:dyDescent="0.3">
      <c r="A5" s="7" t="s">
        <v>31</v>
      </c>
      <c r="B5" s="8" t="s">
        <v>13</v>
      </c>
      <c r="C5" s="8" t="s">
        <v>14</v>
      </c>
      <c r="F5" s="9" t="s">
        <v>37</v>
      </c>
      <c r="G5" s="10" t="s">
        <v>13</v>
      </c>
      <c r="H5" s="10" t="s">
        <v>14</v>
      </c>
    </row>
    <row r="6" spans="1:9" ht="75" x14ac:dyDescent="0.25">
      <c r="A6" s="4" t="s">
        <v>15</v>
      </c>
      <c r="B6" s="11" t="s">
        <v>75</v>
      </c>
      <c r="C6" s="11">
        <v>16</v>
      </c>
      <c r="F6" s="12" t="s">
        <v>45</v>
      </c>
      <c r="G6" s="13" t="s">
        <v>79</v>
      </c>
      <c r="H6" s="3">
        <v>1</v>
      </c>
    </row>
    <row r="7" spans="1:9" ht="60" x14ac:dyDescent="0.25">
      <c r="A7" s="5" t="s">
        <v>16</v>
      </c>
      <c r="B7" s="14" t="s">
        <v>76</v>
      </c>
      <c r="C7" s="14">
        <v>8</v>
      </c>
      <c r="F7" s="15" t="s">
        <v>38</v>
      </c>
      <c r="G7" s="16" t="s">
        <v>80</v>
      </c>
      <c r="H7" s="3">
        <v>2</v>
      </c>
    </row>
    <row r="8" spans="1:9" ht="45" x14ac:dyDescent="0.25">
      <c r="A8" s="17" t="s">
        <v>18</v>
      </c>
      <c r="B8" s="11" t="s">
        <v>77</v>
      </c>
      <c r="C8" s="11">
        <v>4</v>
      </c>
      <c r="F8" s="12" t="s">
        <v>39</v>
      </c>
      <c r="G8" s="13" t="s">
        <v>81</v>
      </c>
      <c r="H8" s="3">
        <v>3</v>
      </c>
    </row>
    <row r="9" spans="1:9" ht="72" customHeight="1" x14ac:dyDescent="0.25">
      <c r="A9" s="18" t="s">
        <v>20</v>
      </c>
      <c r="B9" s="14" t="s">
        <v>94</v>
      </c>
      <c r="C9" s="14">
        <v>2</v>
      </c>
      <c r="F9" s="15" t="s">
        <v>46</v>
      </c>
      <c r="G9" s="16" t="s">
        <v>82</v>
      </c>
      <c r="H9" s="3">
        <v>4</v>
      </c>
    </row>
    <row r="10" spans="1:9" ht="75.75" thickBot="1" x14ac:dyDescent="0.3">
      <c r="A10" s="19" t="s">
        <v>22</v>
      </c>
      <c r="B10" s="20" t="s">
        <v>78</v>
      </c>
      <c r="C10" s="20">
        <v>1</v>
      </c>
      <c r="F10" s="21" t="s">
        <v>47</v>
      </c>
      <c r="G10" s="22" t="s">
        <v>83</v>
      </c>
      <c r="H10" s="3">
        <v>5</v>
      </c>
    </row>
    <row r="11" spans="1:9" ht="15.75" thickBot="1" x14ac:dyDescent="0.3">
      <c r="A11" s="23" t="s">
        <v>24</v>
      </c>
      <c r="B11" s="24" t="s">
        <v>13</v>
      </c>
      <c r="C11" s="24" t="s">
        <v>14</v>
      </c>
    </row>
    <row r="12" spans="1:9" ht="15.75" thickBot="1" x14ac:dyDescent="0.3">
      <c r="A12" s="17" t="s">
        <v>25</v>
      </c>
      <c r="B12" s="11" t="s">
        <v>17</v>
      </c>
      <c r="C12" s="11">
        <v>8</v>
      </c>
      <c r="F12" s="9" t="s">
        <v>50</v>
      </c>
      <c r="G12" s="10" t="s">
        <v>13</v>
      </c>
    </row>
    <row r="13" spans="1:9" ht="51" x14ac:dyDescent="0.25">
      <c r="A13" s="18" t="s">
        <v>26</v>
      </c>
      <c r="B13" s="14" t="s">
        <v>19</v>
      </c>
      <c r="C13" s="14">
        <v>4</v>
      </c>
      <c r="F13" s="27" t="s">
        <v>52</v>
      </c>
      <c r="G13" s="16" t="s">
        <v>57</v>
      </c>
    </row>
    <row r="14" spans="1:9" ht="30" x14ac:dyDescent="0.25">
      <c r="A14" s="17" t="s">
        <v>27</v>
      </c>
      <c r="B14" s="11" t="s">
        <v>21</v>
      </c>
      <c r="C14" s="11">
        <v>2</v>
      </c>
      <c r="F14" s="28" t="s">
        <v>53</v>
      </c>
      <c r="G14" s="16" t="s">
        <v>53</v>
      </c>
    </row>
    <row r="15" spans="1:9" ht="30.75" thickBot="1" x14ac:dyDescent="0.3">
      <c r="A15" s="25" t="s">
        <v>28</v>
      </c>
      <c r="B15" s="26" t="s">
        <v>23</v>
      </c>
      <c r="C15" s="26">
        <v>1</v>
      </c>
      <c r="F15" s="28" t="s">
        <v>54</v>
      </c>
      <c r="G15" s="16" t="s">
        <v>56</v>
      </c>
    </row>
    <row r="16" spans="1:9" ht="51" x14ac:dyDescent="0.25">
      <c r="F16" s="29" t="s">
        <v>55</v>
      </c>
      <c r="G16" s="16" t="s">
        <v>51</v>
      </c>
    </row>
    <row r="17" spans="1:7" ht="22.5" x14ac:dyDescent="0.25">
      <c r="A17" s="6" t="s">
        <v>29</v>
      </c>
    </row>
    <row r="18" spans="1:7" ht="33.75" x14ac:dyDescent="0.25">
      <c r="A18" s="6" t="s">
        <v>30</v>
      </c>
    </row>
    <row r="19" spans="1:7" ht="15.75" thickBot="1" x14ac:dyDescent="0.3">
      <c r="A19" s="5"/>
    </row>
    <row r="20" spans="1:7" ht="15.75" thickBot="1" x14ac:dyDescent="0.3">
      <c r="A20" s="9" t="s">
        <v>32</v>
      </c>
      <c r="B20" s="10" t="s">
        <v>14</v>
      </c>
      <c r="F20" s="9" t="s">
        <v>40</v>
      </c>
      <c r="G20" s="10" t="s">
        <v>14</v>
      </c>
    </row>
    <row r="21" spans="1:7" x14ac:dyDescent="0.25">
      <c r="A21" s="12" t="s">
        <v>89</v>
      </c>
      <c r="B21" s="13">
        <v>1</v>
      </c>
      <c r="F21" s="12" t="s">
        <v>84</v>
      </c>
      <c r="G21" s="13">
        <v>0.1</v>
      </c>
    </row>
    <row r="22" spans="1:7" x14ac:dyDescent="0.25">
      <c r="A22" s="15" t="s">
        <v>90</v>
      </c>
      <c r="B22" s="16">
        <v>2</v>
      </c>
      <c r="F22" s="15" t="s">
        <v>85</v>
      </c>
      <c r="G22" s="16">
        <v>0.25</v>
      </c>
    </row>
    <row r="23" spans="1:7" x14ac:dyDescent="0.25">
      <c r="A23" s="12" t="s">
        <v>91</v>
      </c>
      <c r="B23" s="13">
        <v>3</v>
      </c>
      <c r="F23" s="12" t="s">
        <v>86</v>
      </c>
      <c r="G23" s="13">
        <v>0.5</v>
      </c>
    </row>
    <row r="24" spans="1:7" x14ac:dyDescent="0.25">
      <c r="A24" s="15" t="s">
        <v>92</v>
      </c>
      <c r="B24" s="16">
        <v>4</v>
      </c>
      <c r="F24" s="15" t="s">
        <v>87</v>
      </c>
      <c r="G24" s="16">
        <v>0.75</v>
      </c>
    </row>
    <row r="25" spans="1:7" ht="15.75" thickBot="1" x14ac:dyDescent="0.3">
      <c r="A25" s="21" t="s">
        <v>93</v>
      </c>
      <c r="B25" s="22">
        <v>5</v>
      </c>
      <c r="F25" s="21" t="s">
        <v>88</v>
      </c>
      <c r="G25" s="22">
        <v>1</v>
      </c>
    </row>
    <row r="27" spans="1:7" x14ac:dyDescent="0.25">
      <c r="A27" s="12" t="s">
        <v>61</v>
      </c>
      <c r="F27" s="12" t="s">
        <v>41</v>
      </c>
    </row>
    <row r="28" spans="1:7" x14ac:dyDescent="0.25">
      <c r="A28" s="15" t="s">
        <v>33</v>
      </c>
      <c r="F28" s="15" t="s">
        <v>48</v>
      </c>
    </row>
    <row r="29" spans="1:7" x14ac:dyDescent="0.25">
      <c r="A29" s="12" t="s">
        <v>34</v>
      </c>
      <c r="F29" s="12" t="s">
        <v>42</v>
      </c>
    </row>
    <row r="30" spans="1:7" x14ac:dyDescent="0.25">
      <c r="A30" s="15" t="s">
        <v>35</v>
      </c>
      <c r="F30" s="15" t="s">
        <v>43</v>
      </c>
    </row>
    <row r="31" spans="1:7" ht="15.75" thickBot="1" x14ac:dyDescent="0.3">
      <c r="A31" s="21" t="s">
        <v>36</v>
      </c>
      <c r="F31" s="21" t="s">
        <v>44</v>
      </c>
    </row>
    <row r="32" spans="1:7" ht="15.75" thickBot="1" x14ac:dyDescent="0.3"/>
    <row r="33" spans="1:6" ht="49.5" customHeight="1" thickBot="1" x14ac:dyDescent="0.3">
      <c r="A33" s="33" t="s">
        <v>64</v>
      </c>
      <c r="B33" s="35" t="s">
        <v>65</v>
      </c>
      <c r="C33" s="42" t="s">
        <v>66</v>
      </c>
      <c r="D33" s="43"/>
      <c r="E33" s="43"/>
      <c r="F33" s="43"/>
    </row>
    <row r="34" spans="1:6" ht="36" customHeight="1" thickBot="1" x14ac:dyDescent="0.3">
      <c r="A34" s="32" t="s">
        <v>71</v>
      </c>
      <c r="B34" s="36" t="s">
        <v>17</v>
      </c>
      <c r="C34" s="42" t="s">
        <v>67</v>
      </c>
      <c r="D34" s="43"/>
      <c r="E34" s="43"/>
      <c r="F34" s="43"/>
    </row>
    <row r="35" spans="1:6" ht="51.75" customHeight="1" thickBot="1" x14ac:dyDescent="0.3">
      <c r="A35" s="32" t="s">
        <v>72</v>
      </c>
      <c r="B35" s="30" t="s">
        <v>19</v>
      </c>
      <c r="C35" s="42" t="s">
        <v>68</v>
      </c>
      <c r="D35" s="43"/>
      <c r="E35" s="43"/>
      <c r="F35" s="43"/>
    </row>
    <row r="36" spans="1:6" ht="45" customHeight="1" thickBot="1" x14ac:dyDescent="0.3">
      <c r="A36" s="32" t="s">
        <v>69</v>
      </c>
      <c r="B36" s="31" t="s">
        <v>23</v>
      </c>
      <c r="C36" s="42" t="s">
        <v>70</v>
      </c>
      <c r="D36" s="43"/>
      <c r="E36" s="43"/>
      <c r="F36" s="43"/>
    </row>
  </sheetData>
  <mergeCells count="4">
    <mergeCell ref="C33:F33"/>
    <mergeCell ref="C34:F34"/>
    <mergeCell ref="C35:F35"/>
    <mergeCell ref="C36:F36"/>
  </mergeCells>
  <hyperlinks>
    <hyperlink ref="A6" location="_ftn1" display="_ftn1"/>
    <hyperlink ref="A7" location="_ftn2" display="_ftn2"/>
    <hyperlink ref="A17" location="_ftnref1" display="_ftnref1"/>
    <hyperlink ref="A18" location="_ftnref2" display="_ftnref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Z25"/>
  <sheetViews>
    <sheetView topLeftCell="A6" zoomScale="70" zoomScaleNormal="70" workbookViewId="0">
      <pane xSplit="1" ySplit="2" topLeftCell="B12" activePane="bottomRight" state="frozen"/>
      <selection activeCell="A6" sqref="A6"/>
      <selection pane="topRight" activeCell="B6" sqref="B6"/>
      <selection pane="bottomLeft" activeCell="A8" sqref="A8"/>
      <selection pane="bottomRight" activeCell="A14" sqref="A14"/>
    </sheetView>
  </sheetViews>
  <sheetFormatPr defaultColWidth="9.140625" defaultRowHeight="12.75" x14ac:dyDescent="0.2"/>
  <cols>
    <col min="1" max="1" width="31.140625" style="46" customWidth="1"/>
    <col min="2" max="2" width="3.5703125" style="47" customWidth="1"/>
    <col min="3" max="3" width="3.42578125" style="47" customWidth="1"/>
    <col min="4" max="4" width="0.140625" style="47" customWidth="1"/>
    <col min="5" max="5" width="4.140625" style="47" customWidth="1"/>
    <col min="6" max="6" width="1.5703125" style="47" hidden="1" customWidth="1"/>
    <col min="7" max="7" width="5.140625" style="47" customWidth="1"/>
    <col min="8" max="8" width="5.5703125" style="47" customWidth="1"/>
    <col min="9" max="9" width="2.28515625" style="47" hidden="1" customWidth="1"/>
    <col min="10" max="10" width="6.28515625" style="47" customWidth="1"/>
    <col min="11" max="11" width="1.85546875" style="47" hidden="1" customWidth="1"/>
    <col min="12" max="12" width="3.28515625" style="47" customWidth="1"/>
    <col min="13" max="13" width="4.7109375" style="47" customWidth="1"/>
    <col min="14" max="14" width="39.5703125" style="46" customWidth="1"/>
    <col min="15" max="15" width="3.5703125" style="47" customWidth="1"/>
    <col min="16" max="16" width="0.28515625" style="47" hidden="1" customWidth="1"/>
    <col min="17" max="17" width="3.28515625" style="47" customWidth="1"/>
    <col min="18" max="18" width="2.85546875" style="47" hidden="1" customWidth="1"/>
    <col min="19" max="19" width="4.140625" style="47" customWidth="1"/>
    <col min="20" max="20" width="2.85546875" style="47" customWidth="1"/>
    <col min="21" max="21" width="2.7109375" style="47" hidden="1" customWidth="1"/>
    <col min="22" max="22" width="4.140625" style="47" customWidth="1"/>
    <col min="23" max="24" width="0.140625" style="47" hidden="1" customWidth="1"/>
    <col min="25" max="25" width="5.42578125" style="47" customWidth="1"/>
    <col min="26" max="26" width="4" style="47" customWidth="1"/>
    <col min="27" max="16384" width="9.140625" style="46"/>
  </cols>
  <sheetData>
    <row r="5" spans="1:26" ht="13.5" thickBot="1" x14ac:dyDescent="0.25"/>
    <row r="6" spans="1:26" ht="44.25" customHeight="1" x14ac:dyDescent="0.2">
      <c r="A6" s="48" t="s">
        <v>0</v>
      </c>
      <c r="B6" s="49" t="s">
        <v>1</v>
      </c>
      <c r="C6" s="50" t="s">
        <v>2</v>
      </c>
      <c r="D6" s="50" t="s">
        <v>60</v>
      </c>
      <c r="E6" s="50" t="s">
        <v>3</v>
      </c>
      <c r="F6" s="50" t="s">
        <v>49</v>
      </c>
      <c r="G6" s="50" t="s">
        <v>4</v>
      </c>
      <c r="H6" s="50" t="s">
        <v>5</v>
      </c>
      <c r="I6" s="50" t="s">
        <v>58</v>
      </c>
      <c r="J6" s="49" t="s">
        <v>6</v>
      </c>
      <c r="K6" s="49" t="s">
        <v>59</v>
      </c>
      <c r="L6" s="50" t="s">
        <v>63</v>
      </c>
      <c r="M6" s="50" t="s">
        <v>7</v>
      </c>
      <c r="N6" s="48" t="s">
        <v>8</v>
      </c>
      <c r="O6" s="50" t="s">
        <v>2</v>
      </c>
      <c r="P6" s="50" t="s">
        <v>60</v>
      </c>
      <c r="Q6" s="50" t="s">
        <v>3</v>
      </c>
      <c r="R6" s="50" t="s">
        <v>49</v>
      </c>
      <c r="S6" s="50" t="s">
        <v>4</v>
      </c>
      <c r="T6" s="50" t="s">
        <v>5</v>
      </c>
      <c r="U6" s="50" t="s">
        <v>58</v>
      </c>
      <c r="V6" s="49" t="s">
        <v>6</v>
      </c>
      <c r="W6" s="49" t="s">
        <v>59</v>
      </c>
      <c r="X6" s="50" t="s">
        <v>73</v>
      </c>
      <c r="Y6" s="50" t="s">
        <v>74</v>
      </c>
      <c r="Z6" s="51" t="s">
        <v>9</v>
      </c>
    </row>
    <row r="7" spans="1:26" ht="24" thickBot="1" x14ac:dyDescent="0.25">
      <c r="A7" s="52"/>
      <c r="B7" s="53"/>
      <c r="C7" s="54"/>
      <c r="D7" s="54"/>
      <c r="E7" s="54"/>
      <c r="F7" s="54"/>
      <c r="G7" s="54"/>
      <c r="H7" s="54"/>
      <c r="I7" s="54"/>
      <c r="J7" s="53"/>
      <c r="K7" s="53"/>
      <c r="L7" s="54"/>
      <c r="M7" s="54"/>
      <c r="N7" s="52"/>
      <c r="O7" s="54"/>
      <c r="P7" s="54"/>
      <c r="Q7" s="54"/>
      <c r="R7" s="54"/>
      <c r="S7" s="54"/>
      <c r="T7" s="54"/>
      <c r="U7" s="54"/>
      <c r="V7" s="53"/>
      <c r="W7" s="53"/>
      <c r="X7" s="54"/>
      <c r="Y7" s="54"/>
      <c r="Z7" s="55" t="s">
        <v>10</v>
      </c>
    </row>
    <row r="8" spans="1:26" ht="272.25" customHeight="1" x14ac:dyDescent="0.2">
      <c r="A8" s="56" t="s">
        <v>148</v>
      </c>
      <c r="B8" s="57" t="s">
        <v>11</v>
      </c>
      <c r="C8" s="57" t="s">
        <v>90</v>
      </c>
      <c r="D8" s="57">
        <f>IF(C8=Criteria!$A$21, 1, IF(C8=Criteria!$A$22, 2, IF(C8=Criteria!$A$23, 3, IF(C8=Criteria!$A$24, 4, IF(C8=Criteria!$A$25, 5)))))</f>
        <v>2</v>
      </c>
      <c r="E8" s="57" t="s">
        <v>82</v>
      </c>
      <c r="F8" s="57">
        <f>IF(E8=Criteria!$G$6, 1, IF(E8=Criteria!$G$7, 2, IF(E8=Criteria!$G$8, 3, IF(E8=Criteria!$G$9, 4, IF(E8=Criteria!$G$10, 5)))))</f>
        <v>4</v>
      </c>
      <c r="G8" s="57" t="s">
        <v>96</v>
      </c>
      <c r="H8" s="57" t="s">
        <v>76</v>
      </c>
      <c r="I8" s="57">
        <f>IF(H8=Criteria!$B$6, 16, IF(H8=Criteria!$B$7, 8, IF(H8=Criteria!$B$8, 4, IF(H8=Criteria!$B$9, 2, IF(H8=Criteria!$B$10, 1)))))</f>
        <v>8</v>
      </c>
      <c r="J8" s="57" t="s">
        <v>88</v>
      </c>
      <c r="K8" s="57">
        <f>IF(J8=Criteria!$F$24, 0.75, IF(J8=Criteria!$F$21, 0.1, IF(J8=Criteria!$F$22, 0.25, IF(J8=Criteria!$F$23, 0.5, IF(J8=Criteria!$F$25, 1)))))</f>
        <v>1</v>
      </c>
      <c r="L8" s="57">
        <f t="shared" ref="L8:L25" si="0">(D8+F8+I8)*K8</f>
        <v>14</v>
      </c>
      <c r="M8" s="57" t="str">
        <f>IF(L8&gt;17, Criteria!$B$33, IF(9&lt;L8, Criteria!$B$34, IF(4&lt;L8, Criteria!$B$35, IF(L8&lt;5, Criteria!$B$36))))</f>
        <v>High</v>
      </c>
      <c r="N8" s="56" t="s">
        <v>147</v>
      </c>
      <c r="O8" s="57" t="s">
        <v>89</v>
      </c>
      <c r="P8" s="57">
        <f>IF(O8=Criteria!$A$21, 1, IF(O8=Criteria!$A$22, 2, IF(O8=Criteria!$A$23, 3, IF(O8=Criteria!$A$24, 4, IF(O8=Criteria!$A$25, 5)))))</f>
        <v>1</v>
      </c>
      <c r="Q8" s="57" t="s">
        <v>82</v>
      </c>
      <c r="R8" s="57">
        <f>IF(Q8=Criteria!$G$6, 1, IF(Q8=Criteria!$G$7, 2, IF(Q8=Criteria!$G$8, 3, IF(Q8=Criteria!$G$9, 4, IF(Q8=Criteria!$G$10, 5)))))</f>
        <v>4</v>
      </c>
      <c r="S8" s="57" t="s">
        <v>96</v>
      </c>
      <c r="T8" s="57" t="s">
        <v>77</v>
      </c>
      <c r="U8" s="57">
        <f>IF(T8=Criteria!$B$6, 16, IF(T8=Criteria!$B$7, 8, IF(T8=Criteria!$B$8, 4, IF(T8=Criteria!$B$9, 2, IF(T8=Criteria!$B$10, 1)))))</f>
        <v>4</v>
      </c>
      <c r="V8" s="57" t="s">
        <v>86</v>
      </c>
      <c r="W8" s="57">
        <f>IF(V8=Criteria!$F$24, 0.75, IF(V8=Criteria!$F$21, 0.1, IF(V8=Criteria!$F$22, 0.25, IF(V8=Criteria!$F$23, 0.5, IF(V8=Criteria!$F$25, 1)))))</f>
        <v>0.5</v>
      </c>
      <c r="X8" s="57">
        <f t="shared" ref="X8:X25" si="1">(P8+R8+U8)*W8</f>
        <v>4.5</v>
      </c>
      <c r="Y8" s="57" t="str">
        <f>IF(X8&gt;17, Criteria!$B$33, IF(9&lt;X8, Criteria!$B$34, IF(4&lt;X8, Criteria!$B$35, IF(X8&lt;5, Criteria!$B$36))))</f>
        <v>Medium</v>
      </c>
      <c r="Z8" s="57" t="s">
        <v>19</v>
      </c>
    </row>
    <row r="9" spans="1:26" ht="135" customHeight="1" x14ac:dyDescent="0.2">
      <c r="A9" s="56" t="s">
        <v>162</v>
      </c>
      <c r="B9" s="57" t="s">
        <v>11</v>
      </c>
      <c r="C9" s="57" t="s">
        <v>90</v>
      </c>
      <c r="D9" s="57">
        <f>IF(C9=Criteria!$A$21, 1, IF(C9=Criteria!$A$22, 2, IF(C9=Criteria!$A$23, 3, IF(C9=Criteria!$A$24, 4, IF(C9=Criteria!$A$25, 5)))))</f>
        <v>2</v>
      </c>
      <c r="E9" s="57" t="s">
        <v>83</v>
      </c>
      <c r="F9" s="57">
        <f>IF(E9=Criteria!$G$6, 1, IF(E9=Criteria!$G$7, 2, IF(E9=Criteria!$G$8, 3, IF(E9=Criteria!$G$9, 4, IF(E9=Criteria!$G$10, 5)))))</f>
        <v>5</v>
      </c>
      <c r="G9" s="57" t="s">
        <v>96</v>
      </c>
      <c r="H9" s="57" t="s">
        <v>76</v>
      </c>
      <c r="I9" s="57">
        <f>IF(H9=Criteria!$B$6, 16, IF(H9=Criteria!$B$7, 8, IF(H9=Criteria!$B$8, 4, IF(H9=Criteria!$B$9, 2, IF(H9=Criteria!$B$10, 1)))))</f>
        <v>8</v>
      </c>
      <c r="J9" s="57" t="s">
        <v>88</v>
      </c>
      <c r="K9" s="57">
        <f>IF(J9=Criteria!$F$24, 0.75, IF(J9=Criteria!$F$21, 0.1, IF(J9=Criteria!$F$22, 0.25, IF(J9=Criteria!$F$23, 0.5, IF(J9=Criteria!$F$25, 1)))))</f>
        <v>1</v>
      </c>
      <c r="L9" s="57">
        <f t="shared" si="0"/>
        <v>15</v>
      </c>
      <c r="M9" s="57" t="str">
        <f>IF(L9&gt;17, Criteria!$B$33, IF(9&lt;L9, Criteria!$B$34, IF(4&lt;L9, Criteria!$B$35, IF(L9&lt;5, Criteria!$B$36))))</f>
        <v>High</v>
      </c>
      <c r="N9" s="56" t="s">
        <v>163</v>
      </c>
      <c r="O9" s="57" t="s">
        <v>89</v>
      </c>
      <c r="P9" s="57">
        <f>IF(O9=Criteria!$A$21, 1, IF(O9=Criteria!$A$22, 2, IF(O9=Criteria!$A$23, 3, IF(O9=Criteria!$A$24, 4, IF(O9=Criteria!$A$25, 5)))))</f>
        <v>1</v>
      </c>
      <c r="Q9" s="57" t="s">
        <v>82</v>
      </c>
      <c r="R9" s="57">
        <f>IF(Q9=Criteria!$G$6, 1, IF(Q9=Criteria!$G$7, 2, IF(Q9=Criteria!$G$8, 3, IF(Q9=Criteria!$G$9, 4, IF(Q9=Criteria!$G$10, 5)))))</f>
        <v>4</v>
      </c>
      <c r="S9" s="57" t="s">
        <v>96</v>
      </c>
      <c r="T9" s="57" t="s">
        <v>77</v>
      </c>
      <c r="U9" s="57">
        <f>IF(T9=Criteria!$B$6, 16, IF(T9=Criteria!$B$7, 8, IF(T9=Criteria!$B$8, 4, IF(T9=Criteria!$B$9, 2, IF(T9=Criteria!$B$10, 1)))))</f>
        <v>4</v>
      </c>
      <c r="V9" s="57" t="s">
        <v>86</v>
      </c>
      <c r="W9" s="57">
        <f>IF(V9=Criteria!$F$24, 0.75, IF(V9=Criteria!$F$21, 0.1, IF(V9=Criteria!$F$22, 0.25, IF(V9=Criteria!$F$23, 0.5, IF(V9=Criteria!$F$25, 1)))))</f>
        <v>0.5</v>
      </c>
      <c r="X9" s="57">
        <f t="shared" ref="X9" si="2">(P9+R9+U9)*W9</f>
        <v>4.5</v>
      </c>
      <c r="Y9" s="57" t="str">
        <f>IF(X9&gt;17, Criteria!$B$33, IF(9&lt;X9, Criteria!$B$34, IF(4&lt;X9, Criteria!$B$35, IF(X9&lt;5, Criteria!$B$36))))</f>
        <v>Medium</v>
      </c>
      <c r="Z9" s="57" t="s">
        <v>19</v>
      </c>
    </row>
    <row r="10" spans="1:26" ht="120" customHeight="1" x14ac:dyDescent="0.2">
      <c r="A10" s="56" t="s">
        <v>152</v>
      </c>
      <c r="B10" s="57" t="s">
        <v>11</v>
      </c>
      <c r="C10" s="57" t="s">
        <v>92</v>
      </c>
      <c r="D10" s="57">
        <f>IF(C10=Criteria!$A$21, 1, IF(C10=Criteria!$A$22, 2, IF(C10=Criteria!$A$23, 3, IF(C10=Criteria!$A$24, 4, IF(C10=Criteria!$A$25, 5)))))</f>
        <v>4</v>
      </c>
      <c r="E10" s="57" t="s">
        <v>83</v>
      </c>
      <c r="F10" s="57">
        <f>IF(E10=Criteria!$G$6, 1, IF(E10=Criteria!$G$7, 2, IF(E10=Criteria!$G$8, 3, IF(E10=Criteria!$G$9, 4, IF(E10=Criteria!$G$10, 5)))))</f>
        <v>5</v>
      </c>
      <c r="G10" s="57" t="s">
        <v>51</v>
      </c>
      <c r="H10" s="57" t="s">
        <v>76</v>
      </c>
      <c r="I10" s="57">
        <f>IF(H10=Criteria!$B$6, 16, IF(H10=Criteria!$B$7, 8, IF(H10=Criteria!$B$8, 4, IF(H10=Criteria!$B$9, 2, IF(H10=Criteria!$B$10, 1)))))</f>
        <v>8</v>
      </c>
      <c r="J10" s="57" t="s">
        <v>88</v>
      </c>
      <c r="K10" s="57">
        <f>IF(J10=Criteria!$F$24, 0.75, IF(J10=Criteria!$F$21, 0.1, IF(J10=Criteria!$F$22, 0.25, IF(J10=Criteria!$F$23, 0.5, IF(J10=Criteria!$F$25, 1)))))</f>
        <v>1</v>
      </c>
      <c r="L10" s="57">
        <f t="shared" si="0"/>
        <v>17</v>
      </c>
      <c r="M10" s="57" t="str">
        <f>IF(L10&gt;17, Criteria!$B$33, IF(9&lt;L10, Criteria!$B$34, IF(4&lt;L10, Criteria!$B$35, IF(L10&lt;5, Criteria!$B$36))))</f>
        <v>High</v>
      </c>
      <c r="N10" s="56" t="s">
        <v>151</v>
      </c>
      <c r="O10" s="57" t="s">
        <v>89</v>
      </c>
      <c r="P10" s="57">
        <f>IF(O10=Criteria!$A$21, 1, IF(O10=Criteria!$A$22, 2, IF(O10=Criteria!$A$23, 3, IF(O10=Criteria!$A$24, 4, IF(O10=Criteria!$A$25, 5)))))</f>
        <v>1</v>
      </c>
      <c r="Q10" s="57" t="s">
        <v>82</v>
      </c>
      <c r="R10" s="57">
        <f>IF(Q10=Criteria!$G$6, 1, IF(Q10=Criteria!$G$7, 2, IF(Q10=Criteria!$G$8, 3, IF(Q10=Criteria!$G$9, 4, IF(Q10=Criteria!$G$10, 5)))))</f>
        <v>4</v>
      </c>
      <c r="S10" s="57" t="s">
        <v>96</v>
      </c>
      <c r="T10" s="57" t="s">
        <v>77</v>
      </c>
      <c r="U10" s="57">
        <f>IF(T10=Criteria!$B$6, 16, IF(T10=Criteria!$B$7, 8, IF(T10=Criteria!$B$8, 4, IF(T10=Criteria!$B$9, 2, IF(T10=Criteria!$B$10, 1)))))</f>
        <v>4</v>
      </c>
      <c r="V10" s="57" t="s">
        <v>111</v>
      </c>
      <c r="W10" s="57">
        <f>IF(V10=Criteria!$F$24, 0.75, IF(V10=Criteria!$F$21, 0.1, IF(V10=Criteria!$F$22, 0.25, IF(V10=Criteria!$F$23, 0.5, IF(V10=Criteria!$F$25, 1)))))</f>
        <v>0.25</v>
      </c>
      <c r="X10" s="57">
        <f t="shared" si="1"/>
        <v>2.25</v>
      </c>
      <c r="Y10" s="57" t="str">
        <f>IF(X10&gt;17, Criteria!$B$33, IF(9&lt;X10, Criteria!$B$34, IF(4&lt;X10, Criteria!$B$35, IF(X10&lt;5, Criteria!$B$36))))</f>
        <v>Low</v>
      </c>
      <c r="Z10" s="57"/>
    </row>
    <row r="11" spans="1:26" ht="102" x14ac:dyDescent="0.2">
      <c r="A11" s="56" t="s">
        <v>149</v>
      </c>
      <c r="B11" s="57" t="s">
        <v>11</v>
      </c>
      <c r="C11" s="57" t="s">
        <v>90</v>
      </c>
      <c r="D11" s="57">
        <f>IF(C11=Criteria!$A$21, 1, IF(C11=Criteria!$A$22, 2, IF(C11=Criteria!$A$23, 3, IF(C11=Criteria!$A$24, 4, IF(C11=Criteria!$A$25, 5)))))</f>
        <v>2</v>
      </c>
      <c r="E11" s="57" t="s">
        <v>82</v>
      </c>
      <c r="F11" s="57">
        <f>IF(E11=Criteria!$G$6, 1, IF(E11=Criteria!$G$7, 2, IF(E11=Criteria!$G$8, 3, IF(E11=Criteria!$G$9, 4, IF(E11=Criteria!$G$10, 5)))))</f>
        <v>4</v>
      </c>
      <c r="G11" s="57" t="s">
        <v>96</v>
      </c>
      <c r="H11" s="57" t="s">
        <v>76</v>
      </c>
      <c r="I11" s="57">
        <f>IF(H11=Criteria!$B$6, 16, IF(H11=Criteria!$B$7, 8, IF(H11=Criteria!$B$8, 4, IF(H11=Criteria!$B$9, 2, IF(H11=Criteria!$B$10, 1)))))</f>
        <v>8</v>
      </c>
      <c r="J11" s="57" t="s">
        <v>88</v>
      </c>
      <c r="K11" s="57">
        <f>IF(J11=Criteria!$F$24, 0.75, IF(J11=Criteria!$F$21, 0.1, IF(J11=Criteria!$F$22, 0.25, IF(J11=Criteria!$F$23, 0.5, IF(J11=Criteria!$F$25, 1)))))</f>
        <v>1</v>
      </c>
      <c r="L11" s="57">
        <f t="shared" si="0"/>
        <v>14</v>
      </c>
      <c r="M11" s="57" t="str">
        <f>IF(L11&gt;17, Criteria!$B$33, IF(9&lt;L11, Criteria!$B$34, IF(4&lt;L11, Criteria!$B$35, IF(L11&lt;5, Criteria!$B$36))))</f>
        <v>High</v>
      </c>
      <c r="N11" s="56" t="s">
        <v>153</v>
      </c>
      <c r="O11" s="57" t="s">
        <v>89</v>
      </c>
      <c r="P11" s="57">
        <f>IF(O11=Criteria!$A$21, 1, IF(O11=Criteria!$A$22, 2, IF(O11=Criteria!$A$23, 3, IF(O11=Criteria!$A$24, 4, IF(O11=Criteria!$A$25, 5)))))</f>
        <v>1</v>
      </c>
      <c r="Q11" s="57" t="s">
        <v>82</v>
      </c>
      <c r="R11" s="57">
        <f>IF(Q11=Criteria!$G$6, 1, IF(Q11=Criteria!$G$7, 2, IF(Q11=Criteria!$G$8, 3, IF(Q11=Criteria!$G$9, 4, IF(Q11=Criteria!$G$10, 5)))))</f>
        <v>4</v>
      </c>
      <c r="S11" s="57" t="s">
        <v>53</v>
      </c>
      <c r="T11" s="57" t="s">
        <v>94</v>
      </c>
      <c r="U11" s="57">
        <f>IF(T11=Criteria!$B$6, 16, IF(T11=Criteria!$B$7, 8, IF(T11=Criteria!$B$8, 4, IF(T11=Criteria!$B$9, 2, IF(T11=Criteria!$B$10, 1)))))</f>
        <v>2</v>
      </c>
      <c r="V11" s="57" t="s">
        <v>111</v>
      </c>
      <c r="W11" s="57">
        <f>IF(V11=Criteria!$F$24, 0.75, IF(V11=Criteria!$F$21, 0.1, IF(V11=Criteria!$F$22, 0.25, IF(V11=Criteria!$F$23, 0.5, IF(V11=Criteria!$F$25, 1)))))</f>
        <v>0.25</v>
      </c>
      <c r="X11" s="57">
        <f t="shared" si="1"/>
        <v>1.75</v>
      </c>
      <c r="Y11" s="57" t="str">
        <f>IF(X11&gt;17, Criteria!$B$33, IF(9&lt;X11, Criteria!$B$34, IF(4&lt;X11, Criteria!$B$35, IF(X11&lt;5, Criteria!$B$36))))</f>
        <v>Low</v>
      </c>
      <c r="Z11" s="57" t="s">
        <v>17</v>
      </c>
    </row>
    <row r="12" spans="1:26" ht="240.75" customHeight="1" x14ac:dyDescent="0.2">
      <c r="A12" s="56" t="s">
        <v>121</v>
      </c>
      <c r="B12" s="57" t="s">
        <v>11</v>
      </c>
      <c r="C12" s="57" t="s">
        <v>91</v>
      </c>
      <c r="D12" s="57">
        <f>IF(C12=Criteria!$A$21, 1, IF(C12=Criteria!$A$22, 2, IF(C12=Criteria!$A$23, 3, IF(C12=Criteria!$A$24, 4, IF(C12=Criteria!$A$25, 5)))))</f>
        <v>3</v>
      </c>
      <c r="E12" s="57" t="s">
        <v>82</v>
      </c>
      <c r="F12" s="57">
        <f>IF(E12=Criteria!$G$6, 1, IF(E12=Criteria!$G$7, 2, IF(E12=Criteria!$G$8, 3, IF(E12=Criteria!$G$9, 4, IF(E12=Criteria!$G$10, 5)))))</f>
        <v>4</v>
      </c>
      <c r="G12" s="57" t="s">
        <v>96</v>
      </c>
      <c r="H12" s="57" t="s">
        <v>76</v>
      </c>
      <c r="I12" s="57">
        <f>IF(H12=Criteria!$B$6, 16, IF(H12=Criteria!$B$7, 8, IF(H12=Criteria!$B$8, 4, IF(H12=Criteria!$B$9, 2, IF(H12=Criteria!$B$10, 1)))))</f>
        <v>8</v>
      </c>
      <c r="J12" s="57" t="s">
        <v>87</v>
      </c>
      <c r="K12" s="57">
        <f>IF(J12=Criteria!$F$24, 0.75, IF(J12=Criteria!$F$21, 0.1, IF(J12=Criteria!$F$22, 0.25, IF(J12=Criteria!$F$23, 0.5, IF(J12=Criteria!$F$25, 1)))))</f>
        <v>0.75</v>
      </c>
      <c r="L12" s="57">
        <f t="shared" si="0"/>
        <v>11.25</v>
      </c>
      <c r="M12" s="57" t="str">
        <f>IF(L12&gt;17, Criteria!$B$33, IF(9&lt;L12, Criteria!$B$34, IF(4&lt;L12, Criteria!$B$35, IF(L12&lt;5, Criteria!$B$36))))</f>
        <v>High</v>
      </c>
      <c r="N12" s="56" t="s">
        <v>122</v>
      </c>
      <c r="O12" s="57" t="s">
        <v>90</v>
      </c>
      <c r="P12" s="57">
        <f>IF(O12=Criteria!$A$21, 1, IF(O12=Criteria!$A$22, 2, IF(O12=Criteria!$A$23, 3, IF(O12=Criteria!$A$24, 4, IF(O12=Criteria!$A$25, 5)))))</f>
        <v>2</v>
      </c>
      <c r="Q12" s="57" t="s">
        <v>82</v>
      </c>
      <c r="R12" s="57">
        <f>IF(Q12=Criteria!$G$6, 1, IF(Q12=Criteria!$G$7, 2, IF(Q12=Criteria!$G$8, 3, IF(Q12=Criteria!$G$9, 4, IF(Q12=Criteria!$G$10, 5)))))</f>
        <v>4</v>
      </c>
      <c r="S12" s="57" t="s">
        <v>96</v>
      </c>
      <c r="T12" s="57" t="s">
        <v>77</v>
      </c>
      <c r="U12" s="57">
        <f>IF(T12=Criteria!$B$6, 16, IF(T12=Criteria!$B$7, 8, IF(T12=Criteria!$B$8, 4, IF(T12=Criteria!$B$9, 2, IF(T12=Criteria!$B$10, 1)))))</f>
        <v>4</v>
      </c>
      <c r="V12" s="57" t="s">
        <v>86</v>
      </c>
      <c r="W12" s="57">
        <f>IF(V12=Criteria!$F$24, 0.75, IF(V12=Criteria!$F$21, 0.1, IF(V12=Criteria!$F$22, 0.25, IF(V12=Criteria!$F$23, 0.5, IF(V12=Criteria!$F$25, 1)))))</f>
        <v>0.5</v>
      </c>
      <c r="X12" s="57">
        <f t="shared" si="1"/>
        <v>5</v>
      </c>
      <c r="Y12" s="57" t="str">
        <f>IF(X12&gt;17, Criteria!$B$33, IF(9&lt;X12, Criteria!$B$34, IF(4&lt;X12, Criteria!$B$35, IF(X12&lt;5, Criteria!$B$36))))</f>
        <v>Medium</v>
      </c>
      <c r="Z12" s="57" t="s">
        <v>17</v>
      </c>
    </row>
    <row r="13" spans="1:26" ht="114.75" x14ac:dyDescent="0.2">
      <c r="A13" s="56" t="s">
        <v>123</v>
      </c>
      <c r="B13" s="57" t="s">
        <v>11</v>
      </c>
      <c r="C13" s="57" t="s">
        <v>91</v>
      </c>
      <c r="D13" s="57">
        <f>IF(C13=Criteria!$A$21, 1, IF(C13=Criteria!$A$22, 2, IF(C13=Criteria!$A$23, 3, IF(C13=Criteria!$A$24, 4, IF(C13=Criteria!$A$25, 5)))))</f>
        <v>3</v>
      </c>
      <c r="E13" s="57" t="s">
        <v>82</v>
      </c>
      <c r="F13" s="57">
        <f>IF(E13=Criteria!$G$6, 1, IF(E13=Criteria!$G$7, 2, IF(E13=Criteria!$G$8, 3, IF(E13=Criteria!$G$9, 4, IF(E13=Criteria!$G$10, 5)))))</f>
        <v>4</v>
      </c>
      <c r="G13" s="57" t="s">
        <v>53</v>
      </c>
      <c r="H13" s="57" t="s">
        <v>76</v>
      </c>
      <c r="I13" s="57">
        <f>IF(H13=Criteria!$B$6, 16, IF(H13=Criteria!$B$7, 8, IF(H13=Criteria!$B$8, 4, IF(H13=Criteria!$B$9, 2, IF(H13=Criteria!$B$10, 1)))))</f>
        <v>8</v>
      </c>
      <c r="J13" s="57" t="s">
        <v>87</v>
      </c>
      <c r="K13" s="57">
        <f>IF(J13=Criteria!$F$24, 0.75, IF(J13=Criteria!$F$21, 0.1, IF(J13=Criteria!$F$22, 0.25, IF(J13=Criteria!$F$23, 0.5, IF(J13=Criteria!$F$25, 1)))))</f>
        <v>0.75</v>
      </c>
      <c r="L13" s="57">
        <f t="shared" si="0"/>
        <v>11.25</v>
      </c>
      <c r="M13" s="57" t="str">
        <f>IF(L13&gt;17, Criteria!$B$33, IF(9&lt;L13, Criteria!$B$34, IF(4&lt;L13, Criteria!$B$35, IF(L13&lt;5, Criteria!$B$36))))</f>
        <v>High</v>
      </c>
      <c r="N13" s="56" t="s">
        <v>156</v>
      </c>
      <c r="O13" s="57" t="s">
        <v>90</v>
      </c>
      <c r="P13" s="57">
        <f>IF(O13=Criteria!$A$21, 1, IF(O13=Criteria!$A$22, 2, IF(O13=Criteria!$A$23, 3, IF(O13=Criteria!$A$24, 4, IF(O13=Criteria!$A$25, 5)))))</f>
        <v>2</v>
      </c>
      <c r="Q13" s="57" t="s">
        <v>81</v>
      </c>
      <c r="R13" s="57">
        <f>IF(Q13=Criteria!$G$6, 1, IF(Q13=Criteria!$G$7, 2, IF(Q13=Criteria!$G$8, 3, IF(Q13=Criteria!$G$9, 4, IF(Q13=Criteria!$G$10, 5)))))</f>
        <v>3</v>
      </c>
      <c r="S13" s="57" t="s">
        <v>53</v>
      </c>
      <c r="T13" s="57" t="s">
        <v>94</v>
      </c>
      <c r="U13" s="57">
        <f>IF(T13=Criteria!$B$6, 16, IF(T13=Criteria!$B$7, 8, IF(T13=Criteria!$B$8, 4, IF(T13=Criteria!$B$9, 2, IF(T13=Criteria!$B$10, 1)))))</f>
        <v>2</v>
      </c>
      <c r="V13" s="57" t="s">
        <v>86</v>
      </c>
      <c r="W13" s="57">
        <f>IF(V13=Criteria!$F$24, 0.75, IF(V13=Criteria!$F$21, 0.1, IF(V13=Criteria!$F$22, 0.25, IF(V13=Criteria!$F$23, 0.5, IF(V13=Criteria!$F$25, 1)))))</f>
        <v>0.5</v>
      </c>
      <c r="X13" s="57">
        <f t="shared" si="1"/>
        <v>3.5</v>
      </c>
      <c r="Y13" s="57" t="str">
        <f>IF(X13&gt;17, Criteria!$B$33, IF(9&lt;X13, Criteria!$B$34, IF(4&lt;X13, Criteria!$B$35, IF(X13&lt;5, Criteria!$B$36))))</f>
        <v>Low</v>
      </c>
      <c r="Z13" s="57" t="s">
        <v>19</v>
      </c>
    </row>
    <row r="14" spans="1:26" ht="87.75" x14ac:dyDescent="0.2">
      <c r="A14" s="56" t="s">
        <v>157</v>
      </c>
      <c r="B14" s="57" t="s">
        <v>11</v>
      </c>
      <c r="C14" s="57" t="s">
        <v>90</v>
      </c>
      <c r="D14" s="57">
        <f>IF(C14=Criteria!$A$21, 1, IF(C14=Criteria!$A$22, 2, IF(C14=Criteria!$A$23, 3, IF(C14=Criteria!$A$24, 4, IF(C14=Criteria!$A$25, 5)))))</f>
        <v>2</v>
      </c>
      <c r="E14" s="57" t="s">
        <v>82</v>
      </c>
      <c r="F14" s="57">
        <f>IF(E14=Criteria!$G$6, 1, IF(E14=Criteria!$G$7, 2, IF(E14=Criteria!$G$8, 3, IF(E14=Criteria!$G$9, 4, IF(E14=Criteria!$G$10, 5)))))</f>
        <v>4</v>
      </c>
      <c r="G14" s="57" t="s">
        <v>53</v>
      </c>
      <c r="H14" s="57" t="s">
        <v>77</v>
      </c>
      <c r="I14" s="57">
        <f>IF(H14=Criteria!$B$6, 16, IF(H14=Criteria!$B$7, 8, IF(H14=Criteria!$B$8, 4, IF(H14=Criteria!$B$9, 2, IF(H14=Criteria!$B$10, 1)))))</f>
        <v>4</v>
      </c>
      <c r="J14" s="57" t="s">
        <v>87</v>
      </c>
      <c r="K14" s="57">
        <f>IF(J14=Criteria!$F$24, 0.75, IF(J14=Criteria!$F$21, 0.1, IF(J14=Criteria!$F$22, 0.25, IF(J14=Criteria!$F$23, 0.5, IF(J14=Criteria!$F$25, 1)))))</f>
        <v>0.75</v>
      </c>
      <c r="L14" s="57">
        <f t="shared" si="0"/>
        <v>7.5</v>
      </c>
      <c r="M14" s="57" t="str">
        <f>IF(L14&gt;17, Criteria!$B$33, IF(9&lt;L14, Criteria!$B$34, IF(4&lt;L14, Criteria!$B$35, IF(L14&lt;5, Criteria!$B$36))))</f>
        <v>Medium</v>
      </c>
      <c r="N14" s="56" t="s">
        <v>138</v>
      </c>
      <c r="O14" s="57" t="s">
        <v>90</v>
      </c>
      <c r="P14" s="57">
        <f>IF(O14=Criteria!$A$21, 1, IF(O14=Criteria!$A$22, 2, IF(O14=Criteria!$A$23, 3, IF(O14=Criteria!$A$24, 4, IF(O14=Criteria!$A$25, 5)))))</f>
        <v>2</v>
      </c>
      <c r="Q14" s="57" t="s">
        <v>81</v>
      </c>
      <c r="R14" s="57">
        <f>IF(Q14=Criteria!$G$6, 1, IF(Q14=Criteria!$G$7, 2, IF(Q14=Criteria!$G$8, 3, IF(Q14=Criteria!$G$9, 4, IF(Q14=Criteria!$G$10, 5)))))</f>
        <v>3</v>
      </c>
      <c r="S14" s="57" t="s">
        <v>96</v>
      </c>
      <c r="T14" s="57" t="s">
        <v>94</v>
      </c>
      <c r="U14" s="57">
        <f>IF(T14=Criteria!$B$6, 16, IF(T14=Criteria!$B$7, 8, IF(T14=Criteria!$B$8, 4, IF(T14=Criteria!$B$9, 2, IF(T14=Criteria!$B$10, 1)))))</f>
        <v>2</v>
      </c>
      <c r="V14" s="57" t="s">
        <v>111</v>
      </c>
      <c r="W14" s="57">
        <f>IF(V14=Criteria!$F$24, 0.75, IF(V14=Criteria!$F$21, 0.1, IF(V14=Criteria!$F$22, 0.25, IF(V14=Criteria!$F$23, 0.5, IF(V14=Criteria!$F$25, 1)))))</f>
        <v>0.25</v>
      </c>
      <c r="X14" s="57">
        <f t="shared" si="1"/>
        <v>1.75</v>
      </c>
      <c r="Y14" s="57" t="str">
        <f>IF(X14&gt;17, Criteria!$B$33, IF(9&lt;X14, Criteria!$B$34, IF(4&lt;X14, Criteria!$B$35, IF(X14&lt;5, Criteria!$B$36))))</f>
        <v>Low</v>
      </c>
      <c r="Z14" s="57" t="s">
        <v>17</v>
      </c>
    </row>
    <row r="15" spans="1:26" ht="175.5" customHeight="1" x14ac:dyDescent="0.2">
      <c r="A15" s="56" t="s">
        <v>143</v>
      </c>
      <c r="B15" s="57" t="s">
        <v>11</v>
      </c>
      <c r="C15" s="57" t="s">
        <v>90</v>
      </c>
      <c r="D15" s="57">
        <f>IF(C15=Criteria!$A$21, 1, IF(C15=Criteria!$A$22, 2, IF(C15=Criteria!$A$23, 3, IF(C15=Criteria!$A$24, 4, IF(C15=Criteria!$A$25, 5)))))</f>
        <v>2</v>
      </c>
      <c r="E15" s="57" t="s">
        <v>82</v>
      </c>
      <c r="F15" s="57">
        <f>IF(E15=Criteria!$G$6, 1, IF(E15=Criteria!$G$7, 2, IF(E15=Criteria!$G$8, 3, IF(E15=Criteria!$G$9, 4, IF(E15=Criteria!$G$10, 5)))))</f>
        <v>4</v>
      </c>
      <c r="G15" s="57" t="s">
        <v>96</v>
      </c>
      <c r="H15" s="57" t="s">
        <v>77</v>
      </c>
      <c r="I15" s="57">
        <f>IF(H15=Criteria!$B$6, 16, IF(H15=Criteria!$B$7, 8, IF(H15=Criteria!$B$8, 4, IF(H15=Criteria!$B$9, 2, IF(H15=Criteria!$B$10, 1)))))</f>
        <v>4</v>
      </c>
      <c r="J15" s="57" t="s">
        <v>87</v>
      </c>
      <c r="K15" s="57">
        <f>IF(J15=Criteria!$F$24, 0.75, IF(J15=Criteria!$F$21, 0.1, IF(J15=Criteria!$F$22, 0.25, IF(J15=Criteria!$F$23, 0.5, IF(J15=Criteria!$F$25, 1)))))</f>
        <v>0.75</v>
      </c>
      <c r="L15" s="57">
        <f t="shared" si="0"/>
        <v>7.5</v>
      </c>
      <c r="M15" s="57" t="str">
        <f>IF(L15&gt;17, Criteria!$B$33, IF(9&lt;L15, Criteria!$B$34, IF(4&lt;L15, Criteria!$B$35, IF(L15&lt;5, Criteria!$B$36))))</f>
        <v>Medium</v>
      </c>
      <c r="N15" s="56" t="s">
        <v>142</v>
      </c>
      <c r="O15" s="57" t="s">
        <v>89</v>
      </c>
      <c r="P15" s="57">
        <f>IF(O15=Criteria!$A$21, 1, IF(O15=Criteria!$A$22, 2, IF(O15=Criteria!$A$23, 3, IF(O15=Criteria!$A$24, 4, IF(O15=Criteria!$A$25, 5)))))</f>
        <v>1</v>
      </c>
      <c r="Q15" s="57" t="s">
        <v>82</v>
      </c>
      <c r="R15" s="57">
        <f>IF(Q15=Criteria!$G$6, 1, IF(Q15=Criteria!$G$7, 2, IF(Q15=Criteria!$G$8, 3, IF(Q15=Criteria!$G$9, 4, IF(Q15=Criteria!$G$10, 5)))))</f>
        <v>4</v>
      </c>
      <c r="S15" s="57" t="s">
        <v>96</v>
      </c>
      <c r="T15" s="57" t="s">
        <v>94</v>
      </c>
      <c r="U15" s="57">
        <f>IF(T15=Criteria!$B$6, 16, IF(T15=Criteria!$B$7, 8, IF(T15=Criteria!$B$8, 4, IF(T15=Criteria!$B$9, 2, IF(T15=Criteria!$B$10, 1)))))</f>
        <v>2</v>
      </c>
      <c r="V15" s="57" t="s">
        <v>84</v>
      </c>
      <c r="W15" s="57">
        <f>IF(V15=Criteria!$F$24, 0.75, IF(V15=Criteria!$F$21, 0.1, IF(V15=Criteria!$F$22, 0.25, IF(V15=Criteria!$F$23, 0.5, IF(V15=Criteria!$F$25, 1)))))</f>
        <v>0.1</v>
      </c>
      <c r="X15" s="57">
        <f t="shared" si="1"/>
        <v>0.70000000000000007</v>
      </c>
      <c r="Y15" s="57" t="str">
        <f>IF(X15&gt;17, Criteria!$B$33, IF(9&lt;X15, Criteria!$B$34, IF(4&lt;X15, Criteria!$B$35, IF(X15&lt;5, Criteria!$B$36))))</f>
        <v>Low</v>
      </c>
      <c r="Z15" s="57" t="s">
        <v>19</v>
      </c>
    </row>
    <row r="16" spans="1:26" ht="127.5" x14ac:dyDescent="0.2">
      <c r="A16" s="56" t="s">
        <v>144</v>
      </c>
      <c r="B16" s="57" t="s">
        <v>11</v>
      </c>
      <c r="C16" s="57" t="s">
        <v>91</v>
      </c>
      <c r="D16" s="57">
        <f>IF(C16=Criteria!$A$21, 1, IF(C16=Criteria!$A$22, 2, IF(C16=Criteria!$A$23, 3, IF(C16=Criteria!$A$24, 4, IF(C16=Criteria!$A$25, 5)))))</f>
        <v>3</v>
      </c>
      <c r="E16" s="57" t="s">
        <v>82</v>
      </c>
      <c r="F16" s="57">
        <f>IF(E16=Criteria!$G$6, 1, IF(E16=Criteria!$G$7, 2, IF(E16=Criteria!$G$8, 3, IF(E16=Criteria!$G$9, 4, IF(E16=Criteria!$G$10, 5)))))</f>
        <v>4</v>
      </c>
      <c r="G16" s="57" t="s">
        <v>96</v>
      </c>
      <c r="H16" s="57" t="s">
        <v>76</v>
      </c>
      <c r="I16" s="57">
        <f>IF(H16=Criteria!$B$6, 16, IF(H16=Criteria!$B$7, 8, IF(H16=Criteria!$B$8, 4, IF(H16=Criteria!$B$9, 2, IF(H16=Criteria!$B$10, 1)))))</f>
        <v>8</v>
      </c>
      <c r="J16" s="57" t="s">
        <v>86</v>
      </c>
      <c r="K16" s="57">
        <f>IF(J16=Criteria!$F$24, 0.75, IF(J16=Criteria!$F$21, 0.1, IF(J16=Criteria!$F$22, 0.25, IF(J16=Criteria!$F$23, 0.5, IF(J16=Criteria!$F$25, 1)))))</f>
        <v>0.5</v>
      </c>
      <c r="L16" s="57">
        <f t="shared" si="0"/>
        <v>7.5</v>
      </c>
      <c r="M16" s="57" t="str">
        <f>IF(L16&gt;17, Criteria!$B$33, IF(9&lt;L16, Criteria!$B$34, IF(4&lt;L16, Criteria!$B$35, IF(L16&lt;5, Criteria!$B$36))))</f>
        <v>Medium</v>
      </c>
      <c r="N16" s="56" t="s">
        <v>142</v>
      </c>
      <c r="O16" s="57" t="s">
        <v>91</v>
      </c>
      <c r="P16" s="57">
        <f>IF(O16=Criteria!$A$21, 1, IF(O16=Criteria!$A$22, 2, IF(O16=Criteria!$A$23, 3, IF(O16=Criteria!$A$24, 4, IF(O16=Criteria!$A$25, 5)))))</f>
        <v>3</v>
      </c>
      <c r="Q16" s="57" t="s">
        <v>82</v>
      </c>
      <c r="R16" s="57">
        <f>IF(Q16=Criteria!$G$6, 1, IF(Q16=Criteria!$G$7, 2, IF(Q16=Criteria!$G$8, 3, IF(Q16=Criteria!$G$9, 4, IF(Q16=Criteria!$G$10, 5)))))</f>
        <v>4</v>
      </c>
      <c r="S16" s="57" t="s">
        <v>96</v>
      </c>
      <c r="T16" s="57" t="s">
        <v>78</v>
      </c>
      <c r="U16" s="57">
        <f>IF(T16=Criteria!$B$6, 16, IF(T16=Criteria!$B$7, 8, IF(T16=Criteria!$B$8, 4, IF(T16=Criteria!$B$9, 2, IF(T16=Criteria!$B$10, 1)))))</f>
        <v>1</v>
      </c>
      <c r="V16" s="57" t="s">
        <v>84</v>
      </c>
      <c r="W16" s="57">
        <f>IF(V16=Criteria!$F$24, 0.75, IF(V16=Criteria!$F$21, 0.1, IF(V16=Criteria!$F$22, 0.25, IF(V16=Criteria!$F$23, 0.5, IF(V16=Criteria!$F$25, 1)))))</f>
        <v>0.1</v>
      </c>
      <c r="X16" s="57">
        <f t="shared" si="1"/>
        <v>0.8</v>
      </c>
      <c r="Y16" s="57" t="str">
        <f>IF(X16&gt;17, Criteria!$B$33, IF(9&lt;X16, Criteria!$B$34, IF(4&lt;X16, Criteria!$B$35, IF(X16&lt;5, Criteria!$B$36))))</f>
        <v>Low</v>
      </c>
      <c r="Z16" s="57" t="s">
        <v>19</v>
      </c>
    </row>
    <row r="17" spans="1:26" ht="127.5" x14ac:dyDescent="0.2">
      <c r="A17" s="56" t="s">
        <v>139</v>
      </c>
      <c r="B17" s="57" t="s">
        <v>11</v>
      </c>
      <c r="C17" s="57" t="s">
        <v>89</v>
      </c>
      <c r="D17" s="57">
        <f>IF(C17=Criteria!$A$21, 1, IF(C17=Criteria!$A$22, 2, IF(C17=Criteria!$A$23, 3, IF(C17=Criteria!$A$24, 4, IF(C17=Criteria!$A$25, 5)))))</f>
        <v>1</v>
      </c>
      <c r="E17" s="57" t="s">
        <v>82</v>
      </c>
      <c r="F17" s="57">
        <f>IF(E17=Criteria!$G$6, 1, IF(E17=Criteria!$G$7, 2, IF(E17=Criteria!$G$8, 3, IF(E17=Criteria!$G$9, 4, IF(E17=Criteria!$G$10, 5)))))</f>
        <v>4</v>
      </c>
      <c r="G17" s="57" t="s">
        <v>53</v>
      </c>
      <c r="H17" s="57" t="s">
        <v>77</v>
      </c>
      <c r="I17" s="57">
        <f>IF(H17=Criteria!$B$6, 16, IF(H17=Criteria!$B$7, 8, IF(H17=Criteria!$B$8, 4, IF(H17=Criteria!$B$9, 2, IF(H17=Criteria!$B$10, 1)))))</f>
        <v>4</v>
      </c>
      <c r="J17" s="57" t="s">
        <v>87</v>
      </c>
      <c r="K17" s="57">
        <f>IF(J17=Criteria!$F$24, 0.75, IF(J17=Criteria!$F$21, 0.1, IF(J17=Criteria!$F$22, 0.25, IF(J17=Criteria!$F$23, 0.5, IF(J17=Criteria!$F$25, 1)))))</f>
        <v>0.75</v>
      </c>
      <c r="L17" s="57">
        <f t="shared" si="0"/>
        <v>6.75</v>
      </c>
      <c r="M17" s="57" t="str">
        <f>IF(L17&gt;17, Criteria!$B$33, IF(9&lt;L17, Criteria!$B$34, IF(4&lt;L17, Criteria!$B$35, IF(L17&lt;5, Criteria!$B$36))))</f>
        <v>Medium</v>
      </c>
      <c r="N17" s="56" t="s">
        <v>142</v>
      </c>
      <c r="O17" s="57" t="s">
        <v>89</v>
      </c>
      <c r="P17" s="57">
        <f>IF(O17=Criteria!$A$21, 1, IF(O17=Criteria!$A$22, 2, IF(O17=Criteria!$A$23, 3, IF(O17=Criteria!$A$24, 4, IF(O17=Criteria!$A$25, 5)))))</f>
        <v>1</v>
      </c>
      <c r="Q17" s="57" t="s">
        <v>81</v>
      </c>
      <c r="R17" s="57">
        <f>IF(Q17=Criteria!$G$6, 1, IF(Q17=Criteria!$G$7, 2, IF(Q17=Criteria!$G$8, 3, IF(Q17=Criteria!$G$9, 4, IF(Q17=Criteria!$G$10, 5)))))</f>
        <v>3</v>
      </c>
      <c r="S17" s="57" t="s">
        <v>53</v>
      </c>
      <c r="T17" s="57" t="s">
        <v>78</v>
      </c>
      <c r="U17" s="57">
        <f>IF(T17=Criteria!$B$6, 16, IF(T17=Criteria!$B$7, 8, IF(T17=Criteria!$B$8, 4, IF(T17=Criteria!$B$9, 2, IF(T17=Criteria!$B$10, 1)))))</f>
        <v>1</v>
      </c>
      <c r="V17" s="57" t="s">
        <v>84</v>
      </c>
      <c r="W17" s="57">
        <f>IF(V17=Criteria!$F$24, 0.75, IF(V17=Criteria!$F$21, 0.1, IF(V17=Criteria!$F$22, 0.25, IF(V17=Criteria!$F$23, 0.5, IF(V17=Criteria!$F$25, 1)))))</f>
        <v>0.1</v>
      </c>
      <c r="X17" s="57">
        <f t="shared" si="1"/>
        <v>0.5</v>
      </c>
      <c r="Y17" s="57" t="str">
        <f>IF(X17&gt;17, Criteria!$B$33, IF(9&lt;X17, Criteria!$B$34, IF(4&lt;X17, Criteria!$B$35, IF(X17&lt;5, Criteria!$B$36))))</f>
        <v>Low</v>
      </c>
      <c r="Z17" s="57" t="s">
        <v>19</v>
      </c>
    </row>
    <row r="18" spans="1:26" ht="36.75" x14ac:dyDescent="0.2">
      <c r="A18" s="46" t="s">
        <v>62</v>
      </c>
      <c r="D18" s="47" t="b">
        <f>IF(C18=Criteria!$A$21, 1, IF(C18=Criteria!$A$22, 2, IF(C18=Criteria!$A$23, 3, IF(C18=Criteria!$A$24, 4, IF(C18=Criteria!$A$25, 5)))))</f>
        <v>0</v>
      </c>
      <c r="F18" s="47" t="b">
        <f>IF(E18=Criteria!$G$6, 1, IF(E18=Criteria!$G$7, 2, IF(E18=Criteria!$G$8, 3, IF(E18=Criteria!$G$9, 4, IF(E18=Criteria!$G$10, 5)))))</f>
        <v>0</v>
      </c>
      <c r="I18" s="47" t="b">
        <f>IF(H18=Criteria!$B$6, 16, IF(H18=Criteria!$B$7, 8, IF(H18=Criteria!$B$8, 4, IF(H18=Criteria!$B$9, 2, IF(H18=Criteria!$B$10, 1)))))</f>
        <v>0</v>
      </c>
      <c r="K18" s="47" t="b">
        <f>IF(J18=Criteria!$F$24, 0.75, IF(J18=Criteria!$F$21, 0.1, IF(J18=Criteria!$F$22, 0.25, IF(J18=Criteria!$F$23, 0.5, IF(J18=Criteria!$F$25, 1)))))</f>
        <v>0</v>
      </c>
      <c r="L18" s="47">
        <f t="shared" si="0"/>
        <v>0</v>
      </c>
      <c r="M18" s="47" t="str">
        <f>IF(L18&gt;17, Criteria!$B$33, IF(9&lt;L18, Criteria!$B$34, IF(4&lt;L18, Criteria!$B$35, IF(L18&lt;5, Criteria!$B$36))))</f>
        <v>Low</v>
      </c>
      <c r="P18" s="47" t="b">
        <f>IF(O18=Criteria!$A$21, 1, IF(O18=Criteria!$A$22, 2, IF(O18=Criteria!$A$23, 3, IF(O18=Criteria!$A$24, 4, IF(O18=Criteria!$A$25, 5)))))</f>
        <v>0</v>
      </c>
      <c r="R18" s="47" t="b">
        <f>IF(Q18=Criteria!$G$6, 1, IF(Q18=Criteria!$G$7, 2, IF(Q18=Criteria!$G$8, 3, IF(Q18=Criteria!$G$9, 4, IF(Q18=Criteria!$G$10, 5)))))</f>
        <v>0</v>
      </c>
      <c r="U18" s="47" t="b">
        <f>IF(T18=Criteria!$B$6, 16, IF(T18=Criteria!$B$7, 8, IF(T18=Criteria!$B$8, 4, IF(T18=Criteria!$B$9, 2, IF(T18=Criteria!$B$10, 1)))))</f>
        <v>0</v>
      </c>
      <c r="W18" s="47" t="b">
        <f>IF(V18=Criteria!$F$24, 0.75, IF(V18=Criteria!$F$21, 0.1, IF(V18=Criteria!$F$22, 0.25, IF(V18=Criteria!$F$23, 0.5, IF(V18=Criteria!$F$25, 1)))))</f>
        <v>0</v>
      </c>
      <c r="X18" s="47">
        <f t="shared" si="1"/>
        <v>0</v>
      </c>
      <c r="Y18" s="47" t="str">
        <f>IF(X18&gt;17, Criteria!$B$33, IF(9&lt;X18, Criteria!$B$34, IF(4&lt;X18, Criteria!$B$35, IF(X18&lt;5, Criteria!$B$36))))</f>
        <v>Low</v>
      </c>
    </row>
    <row r="19" spans="1:26" ht="36.75" x14ac:dyDescent="0.2">
      <c r="A19" s="46" t="s">
        <v>62</v>
      </c>
      <c r="D19" s="47" t="b">
        <f>IF(C19=Criteria!$A$21, 1, IF(C19=Criteria!$A$22, 2, IF(C19=Criteria!$A$23, 3, IF(C19=Criteria!$A$24, 4, IF(C19=Criteria!$A$25, 5)))))</f>
        <v>0</v>
      </c>
      <c r="F19" s="47" t="b">
        <f>IF(E19=Criteria!$G$6, 1, IF(E19=Criteria!$G$7, 2, IF(E19=Criteria!$G$8, 3, IF(E19=Criteria!$G$9, 4, IF(E19=Criteria!$G$10, 5)))))</f>
        <v>0</v>
      </c>
      <c r="I19" s="47" t="b">
        <f>IF(H19=Criteria!$B$6, 16, IF(H19=Criteria!$B$7, 8, IF(H19=Criteria!$B$8, 4, IF(H19=Criteria!$B$9, 2, IF(H19=Criteria!$B$10, 1)))))</f>
        <v>0</v>
      </c>
      <c r="K19" s="47" t="b">
        <f>IF(J19=Criteria!$F$24, 0.75, IF(J19=Criteria!$F$21, 0.1, IF(J19=Criteria!$F$22, 0.25, IF(J19=Criteria!$F$23, 0.5, IF(J19=Criteria!$F$25, 1)))))</f>
        <v>0</v>
      </c>
      <c r="L19" s="47">
        <f t="shared" si="0"/>
        <v>0</v>
      </c>
      <c r="M19" s="47" t="str">
        <f>IF(L19&gt;17, Criteria!$B$33, IF(9&lt;L19, Criteria!$B$34, IF(4&lt;L19, Criteria!$B$35, IF(L19&lt;5, Criteria!$B$36))))</f>
        <v>Low</v>
      </c>
      <c r="P19" s="47" t="b">
        <f>IF(O19=Criteria!$A$21, 1, IF(O19=Criteria!$A$22, 2, IF(O19=Criteria!$A$23, 3, IF(O19=Criteria!$A$24, 4, IF(O19=Criteria!$A$25, 5)))))</f>
        <v>0</v>
      </c>
      <c r="R19" s="47" t="b">
        <f>IF(Q19=Criteria!$G$6, 1, IF(Q19=Criteria!$G$7, 2, IF(Q19=Criteria!$G$8, 3, IF(Q19=Criteria!$G$9, 4, IF(Q19=Criteria!$G$10, 5)))))</f>
        <v>0</v>
      </c>
      <c r="U19" s="47" t="b">
        <f>IF(T19=Criteria!$B$6, 16, IF(T19=Criteria!$B$7, 8, IF(T19=Criteria!$B$8, 4, IF(T19=Criteria!$B$9, 2, IF(T19=Criteria!$B$10, 1)))))</f>
        <v>0</v>
      </c>
      <c r="W19" s="47" t="b">
        <f>IF(V19=Criteria!$F$24, 0.75, IF(V19=Criteria!$F$21, 0.1, IF(V19=Criteria!$F$22, 0.25, IF(V19=Criteria!$F$23, 0.5, IF(V19=Criteria!$F$25, 1)))))</f>
        <v>0</v>
      </c>
      <c r="X19" s="47">
        <f t="shared" si="1"/>
        <v>0</v>
      </c>
      <c r="Y19" s="47" t="str">
        <f>IF(X19&gt;17, Criteria!$B$33, IF(9&lt;X19, Criteria!$B$34, IF(4&lt;X19, Criteria!$B$35, IF(X19&lt;5, Criteria!$B$36))))</f>
        <v>Low</v>
      </c>
    </row>
    <row r="20" spans="1:26" ht="36.75" x14ac:dyDescent="0.2">
      <c r="A20" s="46" t="s">
        <v>62</v>
      </c>
      <c r="D20" s="47" t="b">
        <f>IF(C20=Criteria!$A$21, 1, IF(C20=Criteria!$A$22, 2, IF(C20=Criteria!$A$23, 3, IF(C20=Criteria!$A$24, 4, IF(C20=Criteria!$A$25, 5)))))</f>
        <v>0</v>
      </c>
      <c r="F20" s="47" t="b">
        <f>IF(E20=Criteria!$G$6, 1, IF(E20=Criteria!$G$7, 2, IF(E20=Criteria!$G$8, 3, IF(E20=Criteria!$G$9, 4, IF(E20=Criteria!$G$10, 5)))))</f>
        <v>0</v>
      </c>
      <c r="I20" s="47" t="b">
        <f>IF(H20=Criteria!$B$6, 16, IF(H20=Criteria!$B$7, 8, IF(H20=Criteria!$B$8, 4, IF(H20=Criteria!$B$9, 2, IF(H20=Criteria!$B$10, 1)))))</f>
        <v>0</v>
      </c>
      <c r="K20" s="47" t="b">
        <f>IF(J20=Criteria!$F$24, 0.75, IF(J20=Criteria!$F$21, 0.1, IF(J20=Criteria!$F$22, 0.25, IF(J20=Criteria!$F$23, 0.5, IF(J20=Criteria!$F$25, 1)))))</f>
        <v>0</v>
      </c>
      <c r="L20" s="47">
        <f t="shared" si="0"/>
        <v>0</v>
      </c>
      <c r="M20" s="47" t="str">
        <f>IF(L20&gt;17, Criteria!$B$33, IF(9&lt;L20, Criteria!$B$34, IF(4&lt;L20, Criteria!$B$35, IF(L20&lt;5, Criteria!$B$36))))</f>
        <v>Low</v>
      </c>
      <c r="P20" s="47" t="b">
        <f>IF(O20=Criteria!$A$21, 1, IF(O20=Criteria!$A$22, 2, IF(O20=Criteria!$A$23, 3, IF(O20=Criteria!$A$24, 4, IF(O20=Criteria!$A$25, 5)))))</f>
        <v>0</v>
      </c>
      <c r="R20" s="47" t="b">
        <f>IF(Q20=Criteria!$G$6, 1, IF(Q20=Criteria!$G$7, 2, IF(Q20=Criteria!$G$8, 3, IF(Q20=Criteria!$G$9, 4, IF(Q20=Criteria!$G$10, 5)))))</f>
        <v>0</v>
      </c>
      <c r="U20" s="47" t="b">
        <f>IF(T20=Criteria!$B$6, 16, IF(T20=Criteria!$B$7, 8, IF(T20=Criteria!$B$8, 4, IF(T20=Criteria!$B$9, 2, IF(T20=Criteria!$B$10, 1)))))</f>
        <v>0</v>
      </c>
      <c r="W20" s="47" t="b">
        <f>IF(V20=Criteria!$F$24, 0.75, IF(V20=Criteria!$F$21, 0.1, IF(V20=Criteria!$F$22, 0.25, IF(V20=Criteria!$F$23, 0.5, IF(V20=Criteria!$F$25, 1)))))</f>
        <v>0</v>
      </c>
      <c r="X20" s="47">
        <f t="shared" si="1"/>
        <v>0</v>
      </c>
      <c r="Y20" s="47" t="str">
        <f>IF(X20&gt;17, Criteria!$B$33, IF(9&lt;X20, Criteria!$B$34, IF(4&lt;X20, Criteria!$B$35, IF(X20&lt;5, Criteria!$B$36))))</f>
        <v>Low</v>
      </c>
    </row>
    <row r="21" spans="1:26" ht="36.75" x14ac:dyDescent="0.2">
      <c r="A21" s="46" t="s">
        <v>62</v>
      </c>
      <c r="D21" s="47" t="b">
        <f>IF(C21=Criteria!$A$21, 1, IF(C21=Criteria!$A$22, 2, IF(C21=Criteria!$A$23, 3, IF(C21=Criteria!$A$24, 4, IF(C21=Criteria!$A$25, 5)))))</f>
        <v>0</v>
      </c>
      <c r="F21" s="47" t="b">
        <f>IF(E21=Criteria!$G$6, 1, IF(E21=Criteria!$G$7, 2, IF(E21=Criteria!$G$8, 3, IF(E21=Criteria!$G$9, 4, IF(E21=Criteria!$G$10, 5)))))</f>
        <v>0</v>
      </c>
      <c r="I21" s="47" t="b">
        <f>IF(H21=Criteria!$B$6, 16, IF(H21=Criteria!$B$7, 8, IF(H21=Criteria!$B$8, 4, IF(H21=Criteria!$B$9, 2, IF(H21=Criteria!$B$10, 1)))))</f>
        <v>0</v>
      </c>
      <c r="K21" s="47" t="b">
        <f>IF(J21=Criteria!$F$24, 0.75, IF(J21=Criteria!$F$21, 0.1, IF(J21=Criteria!$F$22, 0.25, IF(J21=Criteria!$F$23, 0.5, IF(J21=Criteria!$F$25, 1)))))</f>
        <v>0</v>
      </c>
      <c r="L21" s="47">
        <f t="shared" si="0"/>
        <v>0</v>
      </c>
      <c r="M21" s="47" t="str">
        <f>IF(L21&gt;17, Criteria!$B$33, IF(9&lt;L21, Criteria!$B$34, IF(4&lt;L21, Criteria!$B$35, IF(L21&lt;5, Criteria!$B$36))))</f>
        <v>Low</v>
      </c>
      <c r="P21" s="47" t="b">
        <f>IF(O21=Criteria!$A$21, 1, IF(O21=Criteria!$A$22, 2, IF(O21=Criteria!$A$23, 3, IF(O21=Criteria!$A$24, 4, IF(O21=Criteria!$A$25, 5)))))</f>
        <v>0</v>
      </c>
      <c r="R21" s="47" t="b">
        <f>IF(Q21=Criteria!$G$6, 1, IF(Q21=Criteria!$G$7, 2, IF(Q21=Criteria!$G$8, 3, IF(Q21=Criteria!$G$9, 4, IF(Q21=Criteria!$G$10, 5)))))</f>
        <v>0</v>
      </c>
      <c r="U21" s="47" t="b">
        <f>IF(T21=Criteria!$B$6, 16, IF(T21=Criteria!$B$7, 8, IF(T21=Criteria!$B$8, 4, IF(T21=Criteria!$B$9, 2, IF(T21=Criteria!$B$10, 1)))))</f>
        <v>0</v>
      </c>
      <c r="W21" s="47" t="b">
        <f>IF(V21=Criteria!$F$24, 0.75, IF(V21=Criteria!$F$21, 0.1, IF(V21=Criteria!$F$22, 0.25, IF(V21=Criteria!$F$23, 0.5, IF(V21=Criteria!$F$25, 1)))))</f>
        <v>0</v>
      </c>
      <c r="X21" s="47">
        <f t="shared" si="1"/>
        <v>0</v>
      </c>
      <c r="Y21" s="47" t="str">
        <f>IF(X21&gt;17, Criteria!$B$33, IF(9&lt;X21, Criteria!$B$34, IF(4&lt;X21, Criteria!$B$35, IF(X21&lt;5, Criteria!$B$36))))</f>
        <v>Low</v>
      </c>
    </row>
    <row r="22" spans="1:26" ht="36.75" x14ac:dyDescent="0.2">
      <c r="A22" s="46" t="s">
        <v>62</v>
      </c>
      <c r="D22" s="47" t="b">
        <f>IF(C22=Criteria!$A$21, 1, IF(C22=Criteria!$A$22, 2, IF(C22=Criteria!$A$23, 3, IF(C22=Criteria!$A$24, 4, IF(C22=Criteria!$A$25, 5)))))</f>
        <v>0</v>
      </c>
      <c r="F22" s="47" t="b">
        <f>IF(E22=Criteria!$G$6, 1, IF(E22=Criteria!$G$7, 2, IF(E22=Criteria!$G$8, 3, IF(E22=Criteria!$G$9, 4, IF(E22=Criteria!$G$10, 5)))))</f>
        <v>0</v>
      </c>
      <c r="I22" s="47" t="b">
        <f>IF(H22=Criteria!$B$6, 16, IF(H22=Criteria!$B$7, 8, IF(H22=Criteria!$B$8, 4, IF(H22=Criteria!$B$9, 2, IF(H22=Criteria!$B$10, 1)))))</f>
        <v>0</v>
      </c>
      <c r="K22" s="47" t="b">
        <f>IF(J22=Criteria!$F$24, 0.75, IF(J22=Criteria!$F$21, 0.1, IF(J22=Criteria!$F$22, 0.25, IF(J22=Criteria!$F$23, 0.5, IF(J22=Criteria!$F$25, 1)))))</f>
        <v>0</v>
      </c>
      <c r="L22" s="47">
        <f t="shared" si="0"/>
        <v>0</v>
      </c>
      <c r="M22" s="47" t="str">
        <f>IF(L22&gt;17, Criteria!$B$33, IF(9&lt;L22, Criteria!$B$34, IF(4&lt;L22, Criteria!$B$35, IF(L22&lt;5, Criteria!$B$36))))</f>
        <v>Low</v>
      </c>
      <c r="P22" s="47" t="b">
        <f>IF(O22=Criteria!$A$21, 1, IF(O22=Criteria!$A$22, 2, IF(O22=Criteria!$A$23, 3, IF(O22=Criteria!$A$24, 4, IF(O22=Criteria!$A$25, 5)))))</f>
        <v>0</v>
      </c>
      <c r="R22" s="47" t="b">
        <f>IF(Q22=Criteria!$G$6, 1, IF(Q22=Criteria!$G$7, 2, IF(Q22=Criteria!$G$8, 3, IF(Q22=Criteria!$G$9, 4, IF(Q22=Criteria!$G$10, 5)))))</f>
        <v>0</v>
      </c>
      <c r="U22" s="47" t="b">
        <f>IF(T22=Criteria!$B$6, 16, IF(T22=Criteria!$B$7, 8, IF(T22=Criteria!$B$8, 4, IF(T22=Criteria!$B$9, 2, IF(T22=Criteria!$B$10, 1)))))</f>
        <v>0</v>
      </c>
      <c r="W22" s="47" t="b">
        <f>IF(V22=Criteria!$F$24, 0.75, IF(V22=Criteria!$F$21, 0.1, IF(V22=Criteria!$F$22, 0.25, IF(V22=Criteria!$F$23, 0.5, IF(V22=Criteria!$F$25, 1)))))</f>
        <v>0</v>
      </c>
      <c r="X22" s="47">
        <f t="shared" si="1"/>
        <v>0</v>
      </c>
      <c r="Y22" s="47" t="str">
        <f>IF(X22&gt;17, Criteria!$B$33, IF(9&lt;X22, Criteria!$B$34, IF(4&lt;X22, Criteria!$B$35, IF(X22&lt;5, Criteria!$B$36))))</f>
        <v>Low</v>
      </c>
    </row>
    <row r="23" spans="1:26" ht="36.75" x14ac:dyDescent="0.2">
      <c r="A23" s="46" t="s">
        <v>62</v>
      </c>
      <c r="D23" s="47" t="b">
        <f>IF(C23=Criteria!$A$21, 1, IF(C23=Criteria!$A$22, 2, IF(C23=Criteria!$A$23, 3, IF(C23=Criteria!$A$24, 4, IF(C23=Criteria!$A$25, 5)))))</f>
        <v>0</v>
      </c>
      <c r="F23" s="47" t="b">
        <f>IF(E23=Criteria!$G$6, 1, IF(E23=Criteria!$G$7, 2, IF(E23=Criteria!$G$8, 3, IF(E23=Criteria!$G$9, 4, IF(E23=Criteria!$G$10, 5)))))</f>
        <v>0</v>
      </c>
      <c r="I23" s="47" t="b">
        <f>IF(H23=Criteria!$B$6, 16, IF(H23=Criteria!$B$7, 8, IF(H23=Criteria!$B$8, 4, IF(H23=Criteria!$B$9, 2, IF(H23=Criteria!$B$10, 1)))))</f>
        <v>0</v>
      </c>
      <c r="K23" s="47" t="b">
        <f>IF(J23=Criteria!$F$24, 0.75, IF(J23=Criteria!$F$21, 0.1, IF(J23=Criteria!$F$22, 0.25, IF(J23=Criteria!$F$23, 0.5, IF(J23=Criteria!$F$25, 1)))))</f>
        <v>0</v>
      </c>
      <c r="L23" s="47">
        <f t="shared" si="0"/>
        <v>0</v>
      </c>
      <c r="M23" s="47" t="str">
        <f>IF(L23&gt;17, Criteria!$B$33, IF(9&lt;L23, Criteria!$B$34, IF(4&lt;L23, Criteria!$B$35, IF(L23&lt;5, Criteria!$B$36))))</f>
        <v>Low</v>
      </c>
      <c r="P23" s="47" t="b">
        <f>IF(O23=Criteria!$A$21, 1, IF(O23=Criteria!$A$22, 2, IF(O23=Criteria!$A$23, 3, IF(O23=Criteria!$A$24, 4, IF(O23=Criteria!$A$25, 5)))))</f>
        <v>0</v>
      </c>
      <c r="R23" s="47" t="b">
        <f>IF(Q23=Criteria!$G$6, 1, IF(Q23=Criteria!$G$7, 2, IF(Q23=Criteria!$G$8, 3, IF(Q23=Criteria!$G$9, 4, IF(Q23=Criteria!$G$10, 5)))))</f>
        <v>0</v>
      </c>
      <c r="U23" s="47" t="b">
        <f>IF(T23=Criteria!$B$6, 16, IF(T23=Criteria!$B$7, 8, IF(T23=Criteria!$B$8, 4, IF(T23=Criteria!$B$9, 2, IF(T23=Criteria!$B$10, 1)))))</f>
        <v>0</v>
      </c>
      <c r="W23" s="47" t="b">
        <f>IF(V23=Criteria!$F$24, 0.75, IF(V23=Criteria!$F$21, 0.1, IF(V23=Criteria!$F$22, 0.25, IF(V23=Criteria!$F$23, 0.5, IF(V23=Criteria!$F$25, 1)))))</f>
        <v>0</v>
      </c>
      <c r="X23" s="47">
        <f t="shared" si="1"/>
        <v>0</v>
      </c>
      <c r="Y23" s="47" t="str">
        <f>IF(X23&gt;17, Criteria!$B$33, IF(9&lt;X23, Criteria!$B$34, IF(4&lt;X23, Criteria!$B$35, IF(X23&lt;5, Criteria!$B$36))))</f>
        <v>Low</v>
      </c>
    </row>
    <row r="24" spans="1:26" ht="36.75" x14ac:dyDescent="0.2">
      <c r="A24" s="46" t="s">
        <v>62</v>
      </c>
      <c r="D24" s="47" t="b">
        <f>IF(C24=Criteria!$A$21, 1, IF(C24=Criteria!$A$22, 2, IF(C24=Criteria!$A$23, 3, IF(C24=Criteria!$A$24, 4, IF(C24=Criteria!$A$25, 5)))))</f>
        <v>0</v>
      </c>
      <c r="F24" s="47" t="b">
        <f>IF(E24=Criteria!$G$6, 1, IF(E24=Criteria!$G$7, 2, IF(E24=Criteria!$G$8, 3, IF(E24=Criteria!$G$9, 4, IF(E24=Criteria!$G$10, 5)))))</f>
        <v>0</v>
      </c>
      <c r="I24" s="47" t="b">
        <f>IF(H24=Criteria!$B$6, 16, IF(H24=Criteria!$B$7, 8, IF(H24=Criteria!$B$8, 4, IF(H24=Criteria!$B$9, 2, IF(H24=Criteria!$B$10, 1)))))</f>
        <v>0</v>
      </c>
      <c r="K24" s="47" t="b">
        <f>IF(J24=Criteria!$F$24, 0.75, IF(J24=Criteria!$F$21, 0.1, IF(J24=Criteria!$F$22, 0.25, IF(J24=Criteria!$F$23, 0.5, IF(J24=Criteria!$F$25, 1)))))</f>
        <v>0</v>
      </c>
      <c r="L24" s="47">
        <f t="shared" si="0"/>
        <v>0</v>
      </c>
      <c r="M24" s="47" t="str">
        <f>IF(L24&gt;17, Criteria!$B$33, IF(9&lt;L24, Criteria!$B$34, IF(4&lt;L24, Criteria!$B$35, IF(L24&lt;5, Criteria!$B$36))))</f>
        <v>Low</v>
      </c>
      <c r="P24" s="47" t="b">
        <f>IF(O24=Criteria!$A$21, 1, IF(O24=Criteria!$A$22, 2, IF(O24=Criteria!$A$23, 3, IF(O24=Criteria!$A$24, 4, IF(O24=Criteria!$A$25, 5)))))</f>
        <v>0</v>
      </c>
      <c r="R24" s="47" t="b">
        <f>IF(Q24=Criteria!$G$6, 1, IF(Q24=Criteria!$G$7, 2, IF(Q24=Criteria!$G$8, 3, IF(Q24=Criteria!$G$9, 4, IF(Q24=Criteria!$G$10, 5)))))</f>
        <v>0</v>
      </c>
      <c r="U24" s="47" t="b">
        <f>IF(T24=Criteria!$B$6, 16, IF(T24=Criteria!$B$7, 8, IF(T24=Criteria!$B$8, 4, IF(T24=Criteria!$B$9, 2, IF(T24=Criteria!$B$10, 1)))))</f>
        <v>0</v>
      </c>
      <c r="W24" s="47" t="b">
        <f>IF(V24=Criteria!$F$24, 0.75, IF(V24=Criteria!$F$21, 0.1, IF(V24=Criteria!$F$22, 0.25, IF(V24=Criteria!$F$23, 0.5, IF(V24=Criteria!$F$25, 1)))))</f>
        <v>0</v>
      </c>
      <c r="X24" s="47">
        <f t="shared" si="1"/>
        <v>0</v>
      </c>
      <c r="Y24" s="47" t="str">
        <f>IF(X24&gt;17, Criteria!$B$33, IF(9&lt;X24, Criteria!$B$34, IF(4&lt;X24, Criteria!$B$35, IF(X24&lt;5, Criteria!$B$36))))</f>
        <v>Low</v>
      </c>
    </row>
    <row r="25" spans="1:26" ht="36.75" x14ac:dyDescent="0.2">
      <c r="A25" s="46" t="s">
        <v>62</v>
      </c>
      <c r="D25" s="47" t="b">
        <f>IF(C25=Criteria!$A$21, 1, IF(C25=Criteria!$A$22, 2, IF(C25=Criteria!$A$23, 3, IF(C25=Criteria!$A$24, 4, IF(C25=Criteria!$A$25, 5)))))</f>
        <v>0</v>
      </c>
      <c r="F25" s="47" t="b">
        <f>IF(E25=Criteria!$G$6, 1, IF(E25=Criteria!$G$7, 2, IF(E25=Criteria!$G$8, 3, IF(E25=Criteria!$G$9, 4, IF(E25=Criteria!$G$10, 5)))))</f>
        <v>0</v>
      </c>
      <c r="I25" s="47" t="b">
        <f>IF(H25=Criteria!$B$6, 16, IF(H25=Criteria!$B$7, 8, IF(H25=Criteria!$B$8, 4, IF(H25=Criteria!$B$9, 2, IF(H25=Criteria!$B$10, 1)))))</f>
        <v>0</v>
      </c>
      <c r="K25" s="47" t="b">
        <f>IF(J25=Criteria!$F$24, 0.75, IF(J25=Criteria!$F$21, 0.1, IF(J25=Criteria!$F$22, 0.25, IF(J25=Criteria!$F$23, 0.5, IF(J25=Criteria!$F$25, 1)))))</f>
        <v>0</v>
      </c>
      <c r="L25" s="47">
        <f t="shared" si="0"/>
        <v>0</v>
      </c>
      <c r="M25" s="47" t="str">
        <f>IF(L25&gt;17, Criteria!$B$33, IF(9&lt;L25, Criteria!$B$34, IF(4&lt;L25, Criteria!$B$35, IF(L25&lt;5, Criteria!$B$36))))</f>
        <v>Low</v>
      </c>
      <c r="P25" s="47" t="b">
        <f>IF(O25=Criteria!$A$21, 1, IF(O25=Criteria!$A$22, 2, IF(O25=Criteria!$A$23, 3, IF(O25=Criteria!$A$24, 4, IF(O25=Criteria!$A$25, 5)))))</f>
        <v>0</v>
      </c>
      <c r="R25" s="47" t="b">
        <f>IF(Q25=Criteria!$G$6, 1, IF(Q25=Criteria!$G$7, 2, IF(Q25=Criteria!$G$8, 3, IF(Q25=Criteria!$G$9, 4, IF(Q25=Criteria!$G$10, 5)))))</f>
        <v>0</v>
      </c>
      <c r="U25" s="47" t="b">
        <f>IF(T25=Criteria!$B$6, 16, IF(T25=Criteria!$B$7, 8, IF(T25=Criteria!$B$8, 4, IF(T25=Criteria!$B$9, 2, IF(T25=Criteria!$B$10, 1)))))</f>
        <v>0</v>
      </c>
      <c r="W25" s="47" t="b">
        <f>IF(V25=Criteria!$F$24, 0.75, IF(V25=Criteria!$F$21, 0.1, IF(V25=Criteria!$F$22, 0.25, IF(V25=Criteria!$F$23, 0.5, IF(V25=Criteria!$F$25, 1)))))</f>
        <v>0</v>
      </c>
      <c r="X25" s="47">
        <f t="shared" si="1"/>
        <v>0</v>
      </c>
      <c r="Y25" s="47" t="str">
        <f>IF(X25&gt;17, Criteria!$B$33, IF(9&lt;X25, Criteria!$B$34, IF(4&lt;X25, Criteria!$B$35, IF(X25&lt;5, Criteria!$B$36))))</f>
        <v>Low</v>
      </c>
    </row>
  </sheetData>
  <mergeCells count="20">
    <mergeCell ref="I6:I7"/>
    <mergeCell ref="L6:L7"/>
    <mergeCell ref="N6:N7"/>
    <mergeCell ref="X6:X7"/>
    <mergeCell ref="R6:R7"/>
    <mergeCell ref="S6:S7"/>
    <mergeCell ref="T6:T7"/>
    <mergeCell ref="U6:U7"/>
    <mergeCell ref="A6:A7"/>
    <mergeCell ref="C6:C7"/>
    <mergeCell ref="E6:E7"/>
    <mergeCell ref="F6:F7"/>
    <mergeCell ref="H6:H7"/>
    <mergeCell ref="D6:D7"/>
    <mergeCell ref="G6:G7"/>
    <mergeCell ref="M6:M7"/>
    <mergeCell ref="O6:O7"/>
    <mergeCell ref="P6:P7"/>
    <mergeCell ref="Q6:Q7"/>
    <mergeCell ref="Y6:Y7"/>
  </mergeCells>
  <conditionalFormatting sqref="M1:M1048576">
    <cfRule type="cellIs" dxfId="35" priority="3" operator="equal">
      <formula>"fatally flawed"</formula>
    </cfRule>
    <cfRule type="cellIs" dxfId="34" priority="7" operator="equal">
      <formula>"low"</formula>
    </cfRule>
    <cfRule type="cellIs" dxfId="33" priority="8" operator="equal">
      <formula>"medium"</formula>
    </cfRule>
    <cfRule type="cellIs" dxfId="32" priority="9" operator="equal">
      <formula>"High"</formula>
    </cfRule>
  </conditionalFormatting>
  <conditionalFormatting sqref="Y1:Y1048576">
    <cfRule type="cellIs" dxfId="31" priority="4" operator="equal">
      <formula>"low"</formula>
    </cfRule>
    <cfRule type="cellIs" dxfId="30" priority="5" operator="equal">
      <formula>"medium"</formula>
    </cfRule>
    <cfRule type="cellIs" dxfId="29" priority="6" operator="equal">
      <formula>"high"</formula>
    </cfRule>
  </conditionalFormatting>
  <conditionalFormatting sqref="B1:B1048576">
    <cfRule type="cellIs" dxfId="28" priority="1" operator="equal">
      <formula>"Positive"</formula>
    </cfRule>
    <cfRule type="cellIs" dxfId="27" priority="2" operator="equal">
      <formula>"negative"</formula>
    </cfRule>
  </conditionalFormatting>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Criteria!$B$3:$C$3</xm:f>
          </x14:formula1>
          <xm:sqref>B8:B25</xm:sqref>
        </x14:dataValidation>
        <x14:dataValidation type="list" allowBlank="1" showInputMessage="1" showErrorMessage="1">
          <x14:formula1>
            <xm:f>Criteria!$G$6:$G$10</xm:f>
          </x14:formula1>
          <xm:sqref>E8:E25 Q8:Q25</xm:sqref>
        </x14:dataValidation>
        <x14:dataValidation type="list" allowBlank="1" showInputMessage="1" showErrorMessage="1">
          <x14:formula1>
            <xm:f>Criteria!$G$13:$G$16</xm:f>
          </x14:formula1>
          <xm:sqref>G8:G25 S8:S25</xm:sqref>
        </x14:dataValidation>
        <x14:dataValidation type="list" allowBlank="1" showInputMessage="1" showErrorMessage="1">
          <x14:formula1>
            <xm:f>Criteria!$A$21:$A$25</xm:f>
          </x14:formula1>
          <xm:sqref>C8:C25 O8:O25</xm:sqref>
        </x14:dataValidation>
        <x14:dataValidation type="list" allowBlank="1" showInputMessage="1" showErrorMessage="1">
          <x14:formula1>
            <xm:f>Criteria!$F$21:$F$25</xm:f>
          </x14:formula1>
          <xm:sqref>J8:J25 V8:V25</xm:sqref>
        </x14:dataValidation>
        <x14:dataValidation type="list" allowBlank="1" showInputMessage="1" showErrorMessage="1">
          <x14:formula1>
            <xm:f>Criteria!$B$6:$B$10</xm:f>
          </x14:formula1>
          <xm:sqref>H8:H25 T8:T25</xm:sqref>
        </x14:dataValidation>
        <x14:dataValidation type="list" allowBlank="1" showInputMessage="1" showErrorMessage="1">
          <x14:formula1>
            <xm:f>Criteria!$G$3:$I$3</xm:f>
          </x14:formula1>
          <xm:sqref>Z8:Z25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view="pageBreakPreview" topLeftCell="A33" zoomScaleNormal="100" zoomScaleSheetLayoutView="100" workbookViewId="0">
      <selection activeCell="N33" sqref="N33"/>
    </sheetView>
  </sheetViews>
  <sheetFormatPr defaultColWidth="9.140625" defaultRowHeight="16.5" x14ac:dyDescent="0.3"/>
  <cols>
    <col min="1" max="1" width="39.85546875" style="58" customWidth="1"/>
    <col min="2" max="2" width="3.7109375" style="59" customWidth="1"/>
    <col min="3" max="3" width="3.42578125" style="59" customWidth="1"/>
    <col min="4" max="4" width="0" style="59" hidden="1" customWidth="1"/>
    <col min="5" max="5" width="3.42578125" style="59" customWidth="1"/>
    <col min="6" max="6" width="11.28515625" style="59" hidden="1" customWidth="1"/>
    <col min="7" max="7" width="3.28515625" style="59" customWidth="1"/>
    <col min="8" max="8" width="3.85546875" style="59" customWidth="1"/>
    <col min="9" max="9" width="11" style="59" hidden="1" customWidth="1"/>
    <col min="10" max="10" width="3.28515625" style="59" customWidth="1"/>
    <col min="11" max="11" width="11" style="58" hidden="1" customWidth="1"/>
    <col min="12" max="12" width="11.140625" style="58" hidden="1" customWidth="1"/>
    <col min="13" max="13" width="5" style="59" customWidth="1"/>
    <col min="14" max="14" width="32" style="58" customWidth="1"/>
    <col min="15" max="15" width="3.5703125" style="59" customWidth="1"/>
    <col min="16" max="16" width="0" style="59" hidden="1" customWidth="1"/>
    <col min="17" max="17" width="4" style="59" customWidth="1"/>
    <col min="18" max="18" width="11.28515625" style="59" hidden="1" customWidth="1"/>
    <col min="19" max="19" width="3.28515625" style="59" customWidth="1"/>
    <col min="20" max="20" width="2.85546875" style="59" customWidth="1"/>
    <col min="21" max="21" width="11" style="59" hidden="1" customWidth="1"/>
    <col min="22" max="22" width="2.85546875" style="59" customWidth="1"/>
    <col min="23" max="23" width="11" style="59" hidden="1" customWidth="1"/>
    <col min="24" max="24" width="0.140625" style="59" customWidth="1"/>
    <col min="25" max="25" width="5.28515625" style="59" customWidth="1"/>
    <col min="26" max="26" width="2.42578125" style="59" customWidth="1"/>
    <col min="27" max="16384" width="9.140625" style="58"/>
  </cols>
  <sheetData>
    <row r="1" spans="1:26" hidden="1" x14ac:dyDescent="0.3"/>
    <row r="2" spans="1:26" hidden="1" x14ac:dyDescent="0.3"/>
    <row r="3" spans="1:26" hidden="1" x14ac:dyDescent="0.3"/>
    <row r="4" spans="1:26" hidden="1" x14ac:dyDescent="0.3"/>
    <row r="5" spans="1:26" ht="17.25" hidden="1" thickBot="1" x14ac:dyDescent="0.35"/>
    <row r="6" spans="1:26" ht="44.25" customHeight="1" x14ac:dyDescent="0.3">
      <c r="A6" s="60" t="s">
        <v>0</v>
      </c>
      <c r="B6" s="61" t="s">
        <v>1</v>
      </c>
      <c r="C6" s="62" t="s">
        <v>2</v>
      </c>
      <c r="D6" s="62" t="s">
        <v>60</v>
      </c>
      <c r="E6" s="62" t="s">
        <v>3</v>
      </c>
      <c r="F6" s="62" t="s">
        <v>49</v>
      </c>
      <c r="G6" s="62" t="s">
        <v>4</v>
      </c>
      <c r="H6" s="62" t="s">
        <v>5</v>
      </c>
      <c r="I6" s="62" t="s">
        <v>58</v>
      </c>
      <c r="J6" s="61" t="s">
        <v>6</v>
      </c>
      <c r="K6" s="63" t="s">
        <v>59</v>
      </c>
      <c r="L6" s="60" t="s">
        <v>63</v>
      </c>
      <c r="M6" s="62" t="s">
        <v>7</v>
      </c>
      <c r="N6" s="60" t="s">
        <v>8</v>
      </c>
      <c r="O6" s="62" t="s">
        <v>2</v>
      </c>
      <c r="P6" s="62" t="s">
        <v>60</v>
      </c>
      <c r="Q6" s="62" t="s">
        <v>3</v>
      </c>
      <c r="R6" s="62" t="s">
        <v>49</v>
      </c>
      <c r="S6" s="62" t="s">
        <v>4</v>
      </c>
      <c r="T6" s="62" t="s">
        <v>5</v>
      </c>
      <c r="U6" s="62" t="s">
        <v>58</v>
      </c>
      <c r="V6" s="61" t="s">
        <v>6</v>
      </c>
      <c r="W6" s="61" t="s">
        <v>59</v>
      </c>
      <c r="X6" s="62" t="s">
        <v>73</v>
      </c>
      <c r="Y6" s="62" t="s">
        <v>74</v>
      </c>
      <c r="Z6" s="68" t="s">
        <v>9</v>
      </c>
    </row>
    <row r="7" spans="1:26" ht="22.5" thickBot="1" x14ac:dyDescent="0.35">
      <c r="A7" s="64"/>
      <c r="B7" s="65"/>
      <c r="C7" s="66"/>
      <c r="D7" s="66"/>
      <c r="E7" s="66"/>
      <c r="F7" s="66"/>
      <c r="G7" s="66"/>
      <c r="H7" s="66"/>
      <c r="I7" s="66"/>
      <c r="J7" s="65"/>
      <c r="K7" s="67"/>
      <c r="L7" s="64"/>
      <c r="M7" s="66"/>
      <c r="N7" s="64"/>
      <c r="O7" s="66"/>
      <c r="P7" s="66"/>
      <c r="Q7" s="66"/>
      <c r="R7" s="66"/>
      <c r="S7" s="66"/>
      <c r="T7" s="66"/>
      <c r="U7" s="66"/>
      <c r="V7" s="65"/>
      <c r="W7" s="65"/>
      <c r="X7" s="66"/>
      <c r="Y7" s="66"/>
      <c r="Z7" s="69" t="s">
        <v>10</v>
      </c>
    </row>
    <row r="8" spans="1:26" ht="125.25" customHeight="1" x14ac:dyDescent="0.3">
      <c r="A8" s="58" t="s">
        <v>97</v>
      </c>
      <c r="B8" s="59" t="s">
        <v>12</v>
      </c>
      <c r="C8" s="59" t="s">
        <v>90</v>
      </c>
      <c r="D8" s="59">
        <f>IF(C8=Criteria!$A$21, 1, IF(C8=Criteria!$A$22, 2, IF(C8=Criteria!$A$23, 3, IF(C8=Criteria!$A$24, 4, IF(C8=Criteria!$A$25, 5)))))</f>
        <v>2</v>
      </c>
      <c r="E8" s="59" t="s">
        <v>82</v>
      </c>
      <c r="F8" s="59">
        <f>IF(E8=Criteria!$G$6, 1, IF(E8=Criteria!$G$7, 2, IF(E8=Criteria!$G$8, 3, IF(E8=Criteria!$G$9, 4, IF(E8=Criteria!$G$10, 5)))))</f>
        <v>4</v>
      </c>
      <c r="G8" s="59" t="s">
        <v>57</v>
      </c>
      <c r="H8" s="59" t="s">
        <v>77</v>
      </c>
      <c r="I8" s="59">
        <f>IF(H8=Criteria!$B$6, 16, IF(H8=Criteria!$B$7, 8, IF(H8=Criteria!$B$8, 4, IF(H8=Criteria!$B$9, 2, IF(H8=Criteria!$B$10, 1)))))</f>
        <v>4</v>
      </c>
      <c r="J8" s="59" t="s">
        <v>87</v>
      </c>
      <c r="K8" s="58">
        <f>IF(J8=Criteria!$F$24, 0.75, IF(J8=Criteria!$F$21, 0.1, IF(J8=Criteria!$F$22, 0.25, IF(J8=Criteria!$F$23, 0.5, IF(J8=Criteria!$F$25, 1)))))</f>
        <v>0.75</v>
      </c>
      <c r="L8" s="58">
        <f>(D8+F8+I8)*K8</f>
        <v>7.5</v>
      </c>
      <c r="M8" s="59" t="str">
        <f>IF(L8&gt;17, Criteria!$B$33, IF(9&lt;L8, Criteria!$B$34, IF(4&lt;L8, Criteria!$B$35, IF(L8&lt;5, Criteria!$B$36))))</f>
        <v>Medium</v>
      </c>
      <c r="N8" s="58" t="s">
        <v>98</v>
      </c>
      <c r="O8" s="59" t="s">
        <v>90</v>
      </c>
      <c r="P8" s="59">
        <f>IF(O8=Criteria!$A$21, 1, IF(O8=Criteria!$A$22, 2, IF(O8=Criteria!$A$23, 3, IF(O8=Criteria!$A$24, 4, IF(O8=Criteria!$A$25, 5)))))</f>
        <v>2</v>
      </c>
      <c r="Q8" s="59" t="s">
        <v>82</v>
      </c>
      <c r="R8" s="59">
        <f>IF(Q8=Criteria!$G$6, 1, IF(Q8=Criteria!$G$7, 2, IF(Q8=Criteria!$G$8, 3, IF(Q8=Criteria!$G$9, 4, IF(Q8=Criteria!$G$10, 5)))))</f>
        <v>4</v>
      </c>
      <c r="S8" s="59" t="s">
        <v>57</v>
      </c>
      <c r="T8" s="59" t="s">
        <v>77</v>
      </c>
      <c r="U8" s="59">
        <f>IF(T8=Criteria!$B$6, 16, IF(T8=Criteria!$B$7, 8, IF(T8=Criteria!$B$8, 4, IF(T8=Criteria!$B$9, 2, IF(T8=Criteria!$B$10, 1)))))</f>
        <v>4</v>
      </c>
      <c r="V8" s="59" t="s">
        <v>87</v>
      </c>
      <c r="W8" s="59">
        <f>IF(V8=Criteria!$F$24, 0.75, IF(V8=Criteria!$F$21, 0.1, IF(V8=Criteria!$F$22, 0.25, IF(V8=Criteria!$F$23, 0.5, IF(V8=Criteria!$F$25, 1)))))</f>
        <v>0.75</v>
      </c>
      <c r="X8" s="59">
        <f>(P8+R8+U8)*W8</f>
        <v>7.5</v>
      </c>
      <c r="Y8" s="59" t="str">
        <f>IF(X8&gt;17, Criteria!$B$33, IF(9&lt;X8, Criteria!$B$34, IF(4&lt;X8, Criteria!$B$35, IF(X8&lt;5, Criteria!$B$36))))</f>
        <v>Medium</v>
      </c>
      <c r="Z8" s="59" t="s">
        <v>17</v>
      </c>
    </row>
    <row r="9" spans="1:26" ht="161.25" customHeight="1" x14ac:dyDescent="0.3">
      <c r="A9" s="58" t="s">
        <v>99</v>
      </c>
      <c r="B9" s="59" t="s">
        <v>12</v>
      </c>
      <c r="C9" s="59" t="s">
        <v>90</v>
      </c>
      <c r="D9" s="59">
        <f>IF(C9=Criteria!$A$21, 1, IF(C9=Criteria!$A$22, 2, IF(C9=Criteria!$A$23, 3, IF(C9=Criteria!$A$24, 4, IF(C9=Criteria!$A$25, 5)))))</f>
        <v>2</v>
      </c>
      <c r="E9" s="59" t="s">
        <v>82</v>
      </c>
      <c r="F9" s="59">
        <f>IF(E9=Criteria!$G$6, 1, IF(E9=Criteria!$G$7, 2, IF(E9=Criteria!$G$8, 3, IF(E9=Criteria!$G$9, 4, IF(E9=Criteria!$G$10, 5)))))</f>
        <v>4</v>
      </c>
      <c r="G9" s="59" t="s">
        <v>57</v>
      </c>
      <c r="H9" s="59" t="s">
        <v>77</v>
      </c>
      <c r="I9" s="59">
        <f>IF(H9=Criteria!$B$6, 16, IF(H9=Criteria!$B$7, 8, IF(H9=Criteria!$B$8, 4, IF(H9=Criteria!$B$9, 2, IF(H9=Criteria!$B$10, 1)))))</f>
        <v>4</v>
      </c>
      <c r="J9" s="59" t="s">
        <v>86</v>
      </c>
      <c r="K9" s="58">
        <f>IF(J9=Criteria!$F$24, 0.75, IF(J9=Criteria!$F$21, 0.1, IF(J9=Criteria!$F$22, 0.25, IF(J9=Criteria!$F$23, 0.5, IF(J9=Criteria!$F$25, 1)))))</f>
        <v>0.5</v>
      </c>
      <c r="L9" s="58">
        <f>(D9+F9+I9)*K9</f>
        <v>5</v>
      </c>
      <c r="M9" s="59" t="str">
        <f>IF(L9&gt;17, Criteria!$B$33, IF(9&lt;L9, Criteria!$B$34, IF(4&lt;L9, Criteria!$B$35, IF(L9&lt;5, Criteria!$B$36))))</f>
        <v>Medium</v>
      </c>
      <c r="N9" s="58" t="s">
        <v>100</v>
      </c>
      <c r="O9" s="59" t="s">
        <v>90</v>
      </c>
      <c r="P9" s="59">
        <f>IF(O9=Criteria!$A$21, 1, IF(O9=Criteria!$A$22, 2, IF(O9=Criteria!$A$23, 3, IF(O9=Criteria!$A$24, 4, IF(O9=Criteria!$A$25, 5)))))</f>
        <v>2</v>
      </c>
      <c r="Q9" s="59" t="s">
        <v>81</v>
      </c>
      <c r="R9" s="59">
        <f>IF(Q9=Criteria!$G$6, 1, IF(Q9=Criteria!$G$7, 2, IF(Q9=Criteria!$G$8, 3, IF(Q9=Criteria!$G$9, 4, IF(Q9=Criteria!$G$10, 5)))))</f>
        <v>3</v>
      </c>
      <c r="S9" s="59" t="s">
        <v>57</v>
      </c>
      <c r="T9" s="59" t="s">
        <v>77</v>
      </c>
      <c r="U9" s="59">
        <f>IF(T9=Criteria!$B$6, 16, IF(T9=Criteria!$B$7, 8, IF(T9=Criteria!$B$8, 4, IF(T9=Criteria!$B$9, 2, IF(T9=Criteria!$B$10, 1)))))</f>
        <v>4</v>
      </c>
      <c r="V9" s="59" t="s">
        <v>86</v>
      </c>
      <c r="W9" s="59">
        <f>IF(V9=Criteria!$F$24, 0.75, IF(V9=Criteria!$F$21, 0.1, IF(V9=Criteria!$F$22, 0.25, IF(V9=Criteria!$F$23, 0.5, IF(V9=Criteria!$F$25, 1)))))</f>
        <v>0.5</v>
      </c>
      <c r="X9" s="59">
        <f>(P9+R9+U9)*W9</f>
        <v>4.5</v>
      </c>
      <c r="Y9" s="59" t="str">
        <f>IF(X9&gt;17, Criteria!$B$33, IF(9&lt;X9, Criteria!$B$34, IF(4&lt;X9, Criteria!$B$35, IF(X9&lt;5, Criteria!$B$36))))</f>
        <v>Medium</v>
      </c>
      <c r="Z9" s="59" t="s">
        <v>19</v>
      </c>
    </row>
    <row r="10" spans="1:26" ht="136.5" customHeight="1" x14ac:dyDescent="0.3">
      <c r="A10" s="58" t="s">
        <v>101</v>
      </c>
      <c r="B10" s="59" t="s">
        <v>12</v>
      </c>
      <c r="C10" s="59" t="s">
        <v>90</v>
      </c>
      <c r="D10" s="59">
        <f>IF(C10=Criteria!$A$21, 1, IF(C10=Criteria!$A$22, 2, IF(C10=Criteria!$A$23, 3, IF(C10=Criteria!$A$24, 4, IF(C10=Criteria!$A$25, 5)))))</f>
        <v>2</v>
      </c>
      <c r="E10" s="59" t="s">
        <v>82</v>
      </c>
      <c r="F10" s="59">
        <f>IF(E10=Criteria!$G$6, 1, IF(E10=Criteria!$G$7, 2, IF(E10=Criteria!$G$8, 3, IF(E10=Criteria!$G$9, 4, IF(E10=Criteria!$G$10, 5)))))</f>
        <v>4</v>
      </c>
      <c r="G10" s="59" t="s">
        <v>57</v>
      </c>
      <c r="H10" s="59" t="s">
        <v>77</v>
      </c>
      <c r="I10" s="59">
        <f>IF(H10=Criteria!$B$6, 16, IF(H10=Criteria!$B$7, 8, IF(H10=Criteria!$B$8, 4, IF(H10=Criteria!$B$9, 2, IF(H10=Criteria!$B$10, 1)))))</f>
        <v>4</v>
      </c>
      <c r="J10" s="59" t="s">
        <v>87</v>
      </c>
      <c r="K10" s="58">
        <f>IF(J10=Criteria!$F$24, 0.75, IF(J10=Criteria!$F$21, 0.1, IF(J10=Criteria!$F$22, 0.25, IF(J10=Criteria!$F$23, 0.5, IF(J10=Criteria!$F$25, 1)))))</f>
        <v>0.75</v>
      </c>
      <c r="L10" s="58">
        <f t="shared" ref="L10:L35" si="0">(D10+F10+I10)*K10</f>
        <v>7.5</v>
      </c>
      <c r="M10" s="59" t="str">
        <f>IF(L10&gt;17, Criteria!$B$33, IF(9&lt;L10, Criteria!$B$34, IF(4&lt;L10, Criteria!$B$35, IF(L10&lt;5, Criteria!$B$36))))</f>
        <v>Medium</v>
      </c>
      <c r="N10" s="58" t="s">
        <v>102</v>
      </c>
      <c r="O10" s="59" t="s">
        <v>90</v>
      </c>
      <c r="P10" s="59">
        <f>IF(O10=Criteria!$A$21, 1, IF(O10=Criteria!$A$22, 2, IF(O10=Criteria!$A$23, 3, IF(O10=Criteria!$A$24, 4, IF(O10=Criteria!$A$25, 5)))))</f>
        <v>2</v>
      </c>
      <c r="Q10" s="59" t="s">
        <v>82</v>
      </c>
      <c r="R10" s="59">
        <f>IF(Q10=Criteria!$G$6, 1, IF(Q10=Criteria!$G$7, 2, IF(Q10=Criteria!$G$8, 3, IF(Q10=Criteria!$G$9, 4, IF(Q10=Criteria!$G$10, 5)))))</f>
        <v>4</v>
      </c>
      <c r="S10" s="59" t="s">
        <v>57</v>
      </c>
      <c r="T10" s="59" t="s">
        <v>77</v>
      </c>
      <c r="U10" s="59">
        <f>IF(T10=Criteria!$B$6, 16, IF(T10=Criteria!$B$7, 8, IF(T10=Criteria!$B$8, 4, IF(T10=Criteria!$B$9, 2, IF(T10=Criteria!$B$10, 1)))))</f>
        <v>4</v>
      </c>
      <c r="V10" s="59" t="s">
        <v>86</v>
      </c>
      <c r="W10" s="59">
        <f>IF(V10=Criteria!$F$24, 0.75, IF(V10=Criteria!$F$21, 0.1, IF(V10=Criteria!$F$22, 0.25, IF(V10=Criteria!$F$23, 0.5, IF(V10=Criteria!$F$25, 1)))))</f>
        <v>0.5</v>
      </c>
      <c r="X10" s="59">
        <f t="shared" ref="X10:X35" si="1">(P10+R10+U10)*W10</f>
        <v>5</v>
      </c>
      <c r="Y10" s="59" t="str">
        <f>IF(X10&gt;17, Criteria!$B$33, IF(9&lt;X10, Criteria!$B$34, IF(4&lt;X10, Criteria!$B$35, IF(X10&lt;5, Criteria!$B$36))))</f>
        <v>Medium</v>
      </c>
      <c r="Z10" s="59" t="s">
        <v>19</v>
      </c>
    </row>
    <row r="11" spans="1:26" ht="69" x14ac:dyDescent="0.3">
      <c r="A11" s="58" t="s">
        <v>103</v>
      </c>
      <c r="B11" s="59" t="s">
        <v>12</v>
      </c>
      <c r="C11" s="59" t="s">
        <v>91</v>
      </c>
      <c r="D11" s="59">
        <f>IF(C11=Criteria!$A$21, 1, IF(C11=Criteria!$A$22, 2, IF(C11=Criteria!$A$23, 3, IF(C11=Criteria!$A$24, 4, IF(C11=Criteria!$A$25, 5)))))</f>
        <v>3</v>
      </c>
      <c r="E11" s="59" t="s">
        <v>82</v>
      </c>
      <c r="F11" s="59">
        <f>IF(E11=Criteria!$G$6, 1, IF(E11=Criteria!$G$7, 2, IF(E11=Criteria!$G$8, 3, IF(E11=Criteria!$G$9, 4, IF(E11=Criteria!$G$10, 5)))))</f>
        <v>4</v>
      </c>
      <c r="G11" s="59" t="s">
        <v>57</v>
      </c>
      <c r="H11" s="59" t="s">
        <v>76</v>
      </c>
      <c r="I11" s="59">
        <f>IF(H11=Criteria!$B$6, 16, IF(H11=Criteria!$B$7, 8, IF(H11=Criteria!$B$8, 4, IF(H11=Criteria!$B$9, 2, IF(H11=Criteria!$B$10, 1)))))</f>
        <v>8</v>
      </c>
      <c r="J11" s="59" t="s">
        <v>87</v>
      </c>
      <c r="K11" s="58">
        <f>IF(J11=Criteria!$F$24, 0.75, IF(J11=Criteria!$F$21, 0.1, IF(J11=Criteria!$F$22, 0.25, IF(J11=Criteria!$F$23, 0.5, IF(J11=Criteria!$F$25, 1)))))</f>
        <v>0.75</v>
      </c>
      <c r="L11" s="58">
        <f t="shared" si="0"/>
        <v>11.25</v>
      </c>
      <c r="M11" s="59" t="str">
        <f>IF(L11&gt;17, Criteria!$B$33, IF(9&lt;L11, Criteria!$B$34, IF(4&lt;L11, Criteria!$B$35, IF(L11&lt;5, Criteria!$B$36))))</f>
        <v>High</v>
      </c>
      <c r="N11" s="58" t="s">
        <v>98</v>
      </c>
      <c r="O11" s="59" t="s">
        <v>91</v>
      </c>
      <c r="P11" s="59">
        <f>IF(O11=Criteria!$A$21, 1, IF(O11=Criteria!$A$22, 2, IF(O11=Criteria!$A$23, 3, IF(O11=Criteria!$A$24, 4, IF(O11=Criteria!$A$25, 5)))))</f>
        <v>3</v>
      </c>
      <c r="Q11" s="59" t="s">
        <v>82</v>
      </c>
      <c r="R11" s="59">
        <f>IF(Q11=Criteria!$G$6, 1, IF(Q11=Criteria!$G$7, 2, IF(Q11=Criteria!$G$8, 3, IF(Q11=Criteria!$G$9, 4, IF(Q11=Criteria!$G$10, 5)))))</f>
        <v>4</v>
      </c>
      <c r="S11" s="59" t="s">
        <v>57</v>
      </c>
      <c r="T11" s="59" t="s">
        <v>76</v>
      </c>
      <c r="U11" s="59">
        <f>IF(T11=Criteria!$B$6, 16, IF(T11=Criteria!$B$7, 8, IF(T11=Criteria!$B$8, 4, IF(T11=Criteria!$B$9, 2, IF(T11=Criteria!$B$10, 1)))))</f>
        <v>8</v>
      </c>
      <c r="V11" s="59" t="s">
        <v>87</v>
      </c>
      <c r="W11" s="59">
        <f>IF(V11=Criteria!$F$24, 0.75, IF(V11=Criteria!$F$21, 0.1, IF(V11=Criteria!$F$22, 0.25, IF(V11=Criteria!$F$23, 0.5, IF(V11=Criteria!$F$25, 1)))))</f>
        <v>0.75</v>
      </c>
      <c r="X11" s="59">
        <f t="shared" si="1"/>
        <v>11.25</v>
      </c>
      <c r="Y11" s="59" t="str">
        <f>IF(X11&gt;17, Criteria!$B$33, IF(9&lt;X11, Criteria!$B$34, IF(4&lt;X11, Criteria!$B$35, IF(X11&lt;5, Criteria!$B$36))))</f>
        <v>High</v>
      </c>
      <c r="Z11" s="59" t="s">
        <v>17</v>
      </c>
    </row>
    <row r="12" spans="1:26" ht="93.75" x14ac:dyDescent="0.3">
      <c r="A12" s="58" t="s">
        <v>105</v>
      </c>
      <c r="B12" s="59" t="s">
        <v>11</v>
      </c>
      <c r="C12" s="59" t="s">
        <v>90</v>
      </c>
      <c r="D12" s="59">
        <f>IF(C12=Criteria!$A$21, 1, IF(C12=Criteria!$A$22, 2, IF(C12=Criteria!$A$23, 3, IF(C12=Criteria!$A$24, 4, IF(C12=Criteria!$A$25, 5)))))</f>
        <v>2</v>
      </c>
      <c r="E12" s="59" t="s">
        <v>82</v>
      </c>
      <c r="F12" s="59">
        <f>IF(E12=Criteria!$G$6, 1, IF(E12=Criteria!$G$7, 2, IF(E12=Criteria!$G$8, 3, IF(E12=Criteria!$G$9, 4, IF(E12=Criteria!$G$10, 5)))))</f>
        <v>4</v>
      </c>
      <c r="G12" s="59" t="s">
        <v>53</v>
      </c>
      <c r="H12" s="59" t="s">
        <v>77</v>
      </c>
      <c r="I12" s="59">
        <f>IF(H12=Criteria!$B$6, 16, IF(H12=Criteria!$B$7, 8, IF(H12=Criteria!$B$8, 4, IF(H12=Criteria!$B$9, 2, IF(H12=Criteria!$B$10, 1)))))</f>
        <v>4</v>
      </c>
      <c r="J12" s="59" t="s">
        <v>86</v>
      </c>
      <c r="K12" s="58">
        <f>IF(J12=Criteria!$F$24, 0.75, IF(J12=Criteria!$F$21, 0.1, IF(J12=Criteria!$F$22, 0.25, IF(J12=Criteria!$F$23, 0.5, IF(J12=Criteria!$F$25, 1)))))</f>
        <v>0.5</v>
      </c>
      <c r="L12" s="58">
        <f t="shared" si="0"/>
        <v>5</v>
      </c>
      <c r="M12" s="59" t="str">
        <f>IF(L12&gt;17, Criteria!$B$33, IF(9&lt;L12, Criteria!$B$34, IF(4&lt;L12, Criteria!$B$35, IF(L12&lt;5, Criteria!$B$36))))</f>
        <v>Medium</v>
      </c>
      <c r="N12" s="58" t="s">
        <v>106</v>
      </c>
      <c r="O12" s="59" t="s">
        <v>90</v>
      </c>
      <c r="P12" s="59">
        <f>IF(O12=Criteria!$A$21, 1, IF(O12=Criteria!$A$22, 2, IF(O12=Criteria!$A$23, 3, IF(O12=Criteria!$A$24, 4, IF(O12=Criteria!$A$25, 5)))))</f>
        <v>2</v>
      </c>
      <c r="Q12" s="59" t="s">
        <v>79</v>
      </c>
      <c r="R12" s="59">
        <f>IF(Q12=Criteria!$G$6, 1, IF(Q12=Criteria!$G$7, 2, IF(Q12=Criteria!$G$8, 3, IF(Q12=Criteria!$G$9, 4, IF(Q12=Criteria!$G$10, 5)))))</f>
        <v>1</v>
      </c>
      <c r="S12" s="59" t="s">
        <v>53</v>
      </c>
      <c r="T12" s="59" t="s">
        <v>78</v>
      </c>
      <c r="U12" s="59">
        <f>IF(T12=Criteria!$B$6, 16, IF(T12=Criteria!$B$7, 8, IF(T12=Criteria!$B$8, 4, IF(T12=Criteria!$B$9, 2, IF(T12=Criteria!$B$10, 1)))))</f>
        <v>1</v>
      </c>
      <c r="V12" s="59" t="s">
        <v>111</v>
      </c>
      <c r="W12" s="59">
        <f>IF(V12=Criteria!$F$24, 0.75, IF(V12=Criteria!$F$21, 0.1, IF(V12=Criteria!$F$22, 0.25, IF(V12=Criteria!$F$23, 0.5, IF(V12=Criteria!$F$25, 1)))))</f>
        <v>0.25</v>
      </c>
      <c r="X12" s="59">
        <f t="shared" si="1"/>
        <v>1</v>
      </c>
      <c r="Y12" s="59" t="str">
        <f>IF(X12&gt;17, Criteria!$B$33, IF(9&lt;X12, Criteria!$B$34, IF(4&lt;X12, Criteria!$B$35, IF(X12&lt;5, Criteria!$B$36))))</f>
        <v>Low</v>
      </c>
      <c r="Z12" s="59" t="s">
        <v>19</v>
      </c>
    </row>
    <row r="13" spans="1:26" ht="115.5" x14ac:dyDescent="0.3">
      <c r="A13" s="58" t="s">
        <v>107</v>
      </c>
      <c r="B13" s="59" t="s">
        <v>11</v>
      </c>
      <c r="C13" s="59" t="s">
        <v>91</v>
      </c>
      <c r="D13" s="59">
        <f>IF(C13=Criteria!$A$21, 1, IF(C13=Criteria!$A$22, 2, IF(C13=Criteria!$A$23, 3, IF(C13=Criteria!$A$24, 4, IF(C13=Criteria!$A$25, 5)))))</f>
        <v>3</v>
      </c>
      <c r="E13" s="59" t="s">
        <v>82</v>
      </c>
      <c r="F13" s="59">
        <f>IF(E13=Criteria!$G$6, 1, IF(E13=Criteria!$G$7, 2, IF(E13=Criteria!$G$8, 3, IF(E13=Criteria!$G$9, 4, IF(E13=Criteria!$G$10, 5)))))</f>
        <v>4</v>
      </c>
      <c r="G13" s="59" t="s">
        <v>96</v>
      </c>
      <c r="H13" s="59" t="s">
        <v>77</v>
      </c>
      <c r="I13" s="59">
        <f>IF(H13=Criteria!$B$6, 16, IF(H13=Criteria!$B$7, 8, IF(H13=Criteria!$B$8, 4, IF(H13=Criteria!$B$9, 2, IF(H13=Criteria!$B$10, 1)))))</f>
        <v>4</v>
      </c>
      <c r="J13" s="59" t="s">
        <v>87</v>
      </c>
      <c r="K13" s="58">
        <f>IF(J13=Criteria!$F$24, 0.75, IF(J13=Criteria!$F$21, 0.1, IF(J13=Criteria!$F$22, 0.25, IF(J13=Criteria!$F$23, 0.5, IF(J13=Criteria!$F$25, 1)))))</f>
        <v>0.75</v>
      </c>
      <c r="L13" s="58">
        <f t="shared" si="0"/>
        <v>8.25</v>
      </c>
      <c r="M13" s="59" t="str">
        <f>IF(L13&gt;17, Criteria!$B$33, IF(9&lt;L13, Criteria!$B$34, IF(4&lt;L13, Criteria!$B$35, IF(L13&lt;5, Criteria!$B$36))))</f>
        <v>Medium</v>
      </c>
      <c r="N13" s="58" t="s">
        <v>108</v>
      </c>
      <c r="O13" s="59" t="s">
        <v>90</v>
      </c>
      <c r="P13" s="59">
        <f>IF(O13=Criteria!$A$21, 1, IF(O13=Criteria!$A$22, 2, IF(O13=Criteria!$A$23, 3, IF(O13=Criteria!$A$24, 4, IF(O13=Criteria!$A$25, 5)))))</f>
        <v>2</v>
      </c>
      <c r="Q13" s="59" t="s">
        <v>82</v>
      </c>
      <c r="R13" s="59">
        <f>IF(Q13=Criteria!$G$6, 1, IF(Q13=Criteria!$G$7, 2, IF(Q13=Criteria!$G$8, 3, IF(Q13=Criteria!$G$9, 4, IF(Q13=Criteria!$G$10, 5)))))</f>
        <v>4</v>
      </c>
      <c r="S13" s="59" t="s">
        <v>53</v>
      </c>
      <c r="T13" s="59" t="s">
        <v>78</v>
      </c>
      <c r="U13" s="59">
        <f>IF(T13=Criteria!$B$6, 16, IF(T13=Criteria!$B$7, 8, IF(T13=Criteria!$B$8, 4, IF(T13=Criteria!$B$9, 2, IF(T13=Criteria!$B$10, 1)))))</f>
        <v>1</v>
      </c>
      <c r="V13" s="59" t="s">
        <v>111</v>
      </c>
      <c r="W13" s="59">
        <f>IF(V13=Criteria!$F$24, 0.75, IF(V13=Criteria!$F$21, 0.1, IF(V13=Criteria!$F$22, 0.25, IF(V13=Criteria!$F$23, 0.5, IF(V13=Criteria!$F$25, 1)))))</f>
        <v>0.25</v>
      </c>
      <c r="X13" s="59">
        <f t="shared" si="1"/>
        <v>1.75</v>
      </c>
      <c r="Y13" s="59" t="str">
        <f>IF(X13&gt;17, Criteria!$B$33, IF(9&lt;X13, Criteria!$B$34, IF(4&lt;X13, Criteria!$B$35, IF(X13&lt;5, Criteria!$B$36))))</f>
        <v>Low</v>
      </c>
      <c r="Z13" s="59" t="s">
        <v>17</v>
      </c>
    </row>
    <row r="14" spans="1:26" ht="181.5" x14ac:dyDescent="0.3">
      <c r="A14" s="58" t="s">
        <v>109</v>
      </c>
      <c r="B14" s="59" t="s">
        <v>11</v>
      </c>
      <c r="C14" s="59" t="s">
        <v>91</v>
      </c>
      <c r="D14" s="59">
        <f>IF(C14=Criteria!$A$21, 1, IF(C14=Criteria!$A$22, 2, IF(C14=Criteria!$A$23, 3, IF(C14=Criteria!$A$24, 4, IF(C14=Criteria!$A$25, 5)))))</f>
        <v>3</v>
      </c>
      <c r="E14" s="59" t="s">
        <v>82</v>
      </c>
      <c r="F14" s="59">
        <f>IF(E14=Criteria!$G$6, 1, IF(E14=Criteria!$G$7, 2, IF(E14=Criteria!$G$8, 3, IF(E14=Criteria!$G$9, 4, IF(E14=Criteria!$G$10, 5)))))</f>
        <v>4</v>
      </c>
      <c r="G14" s="59" t="s">
        <v>53</v>
      </c>
      <c r="H14" s="59" t="s">
        <v>77</v>
      </c>
      <c r="I14" s="59">
        <f>IF(H14=Criteria!$B$6, 16, IF(H14=Criteria!$B$7, 8, IF(H14=Criteria!$B$8, 4, IF(H14=Criteria!$B$9, 2, IF(H14=Criteria!$B$10, 1)))))</f>
        <v>4</v>
      </c>
      <c r="J14" s="59" t="s">
        <v>87</v>
      </c>
      <c r="K14" s="58">
        <f>IF(J14=Criteria!$F$24, 0.75, IF(J14=Criteria!$F$21, 0.1, IF(J14=Criteria!$F$22, 0.25, IF(J14=Criteria!$F$23, 0.5, IF(J14=Criteria!$F$25, 1)))))</f>
        <v>0.75</v>
      </c>
      <c r="L14" s="58">
        <f t="shared" si="0"/>
        <v>8.25</v>
      </c>
      <c r="M14" s="59" t="str">
        <f>IF(L14&gt;17, Criteria!$B$33, IF(9&lt;L14, Criteria!$B$34, IF(4&lt;L14, Criteria!$B$35, IF(L14&lt;5, Criteria!$B$36))))</f>
        <v>Medium</v>
      </c>
      <c r="N14" s="58" t="s">
        <v>110</v>
      </c>
      <c r="O14" s="59" t="s">
        <v>91</v>
      </c>
      <c r="P14" s="59">
        <f>IF(O14=Criteria!$A$21, 1, IF(O14=Criteria!$A$22, 2, IF(O14=Criteria!$A$23, 3, IF(O14=Criteria!$A$24, 4, IF(O14=Criteria!$A$25, 5)))))</f>
        <v>3</v>
      </c>
      <c r="Q14" s="59" t="s">
        <v>82</v>
      </c>
      <c r="R14" s="59">
        <f>IF(Q14=Criteria!$G$6, 1, IF(Q14=Criteria!$G$7, 2, IF(Q14=Criteria!$G$8, 3, IF(Q14=Criteria!$G$9, 4, IF(Q14=Criteria!$G$10, 5)))))</f>
        <v>4</v>
      </c>
      <c r="S14" s="59" t="s">
        <v>53</v>
      </c>
      <c r="T14" s="59" t="s">
        <v>78</v>
      </c>
      <c r="U14" s="59">
        <f>IF(T14=Criteria!$B$6, 16, IF(T14=Criteria!$B$7, 8, IF(T14=Criteria!$B$8, 4, IF(T14=Criteria!$B$9, 2, IF(T14=Criteria!$B$10, 1)))))</f>
        <v>1</v>
      </c>
      <c r="V14" s="59" t="s">
        <v>86</v>
      </c>
      <c r="W14" s="59">
        <f>IF(V14=Criteria!$F$24, 0.75, IF(V14=Criteria!$F$21, 0.1, IF(V14=Criteria!$F$22, 0.25, IF(V14=Criteria!$F$23, 0.5, IF(V14=Criteria!$F$25, 1)))))</f>
        <v>0.5</v>
      </c>
      <c r="X14" s="59">
        <f t="shared" si="1"/>
        <v>4</v>
      </c>
      <c r="Y14" s="59" t="str">
        <f>IF(X14&gt;17, Criteria!$B$33, IF(9&lt;X14, Criteria!$B$34, IF(4&lt;X14, Criteria!$B$35, IF(X14&lt;5, Criteria!$B$36))))</f>
        <v>Low</v>
      </c>
      <c r="Z14" s="59" t="s">
        <v>19</v>
      </c>
    </row>
    <row r="15" spans="1:26" ht="165" x14ac:dyDescent="0.3">
      <c r="A15" s="58" t="s">
        <v>113</v>
      </c>
      <c r="B15" s="59" t="s">
        <v>11</v>
      </c>
      <c r="C15" s="59" t="s">
        <v>90</v>
      </c>
      <c r="D15" s="59">
        <f>IF(C15=Criteria!$A$21, 1, IF(C15=Criteria!$A$22, 2, IF(C15=Criteria!$A$23, 3, IF(C15=Criteria!$A$24, 4, IF(C15=Criteria!$A$25, 5)))))</f>
        <v>2</v>
      </c>
      <c r="E15" s="59" t="s">
        <v>83</v>
      </c>
      <c r="F15" s="59">
        <f>IF(E15=Criteria!$G$6, 1, IF(E15=Criteria!$G$7, 2, IF(E15=Criteria!$G$8, 3, IF(E15=Criteria!$G$9, 4, IF(E15=Criteria!$G$10, 5)))))</f>
        <v>5</v>
      </c>
      <c r="G15" s="59" t="s">
        <v>96</v>
      </c>
      <c r="H15" s="59" t="s">
        <v>77</v>
      </c>
      <c r="I15" s="59">
        <f>IF(H15=Criteria!$B$6, 16, IF(H15=Criteria!$B$7, 8, IF(H15=Criteria!$B$8, 4, IF(H15=Criteria!$B$9, 2, IF(H15=Criteria!$B$10, 1)))))</f>
        <v>4</v>
      </c>
      <c r="J15" s="59" t="s">
        <v>87</v>
      </c>
      <c r="K15" s="58">
        <f>IF(J15=Criteria!$F$24, 0.75, IF(J15=Criteria!$F$21, 0.1, IF(J15=Criteria!$F$22, 0.25, IF(J15=Criteria!$F$23, 0.5, IF(J15=Criteria!$F$25, 1)))))</f>
        <v>0.75</v>
      </c>
      <c r="L15" s="58">
        <f t="shared" si="0"/>
        <v>8.25</v>
      </c>
      <c r="M15" s="59" t="str">
        <f>IF(L15&gt;17, Criteria!$B$33, IF(9&lt;L15, Criteria!$B$34, IF(4&lt;L15, Criteria!$B$35, IF(L15&lt;5, Criteria!$B$36))))</f>
        <v>Medium</v>
      </c>
      <c r="N15" s="58" t="s">
        <v>158</v>
      </c>
      <c r="O15" s="59" t="s">
        <v>90</v>
      </c>
      <c r="P15" s="59">
        <f>IF(O15=Criteria!$A$21, 1, IF(O15=Criteria!$A$22, 2, IF(O15=Criteria!$A$23, 3, IF(O15=Criteria!$A$24, 4, IF(O15=Criteria!$A$25, 5)))))</f>
        <v>2</v>
      </c>
      <c r="Q15" s="59" t="s">
        <v>82</v>
      </c>
      <c r="R15" s="59">
        <f>IF(Q15=Criteria!$G$6, 1, IF(Q15=Criteria!$G$7, 2, IF(Q15=Criteria!$G$8, 3, IF(Q15=Criteria!$G$9, 4, IF(Q15=Criteria!$G$10, 5)))))</f>
        <v>4</v>
      </c>
      <c r="S15" s="59" t="s">
        <v>53</v>
      </c>
      <c r="T15" s="59" t="s">
        <v>94</v>
      </c>
      <c r="U15" s="59">
        <f>IF(T15=Criteria!$B$6, 16, IF(T15=Criteria!$B$7, 8, IF(T15=Criteria!$B$8, 4, IF(T15=Criteria!$B$9, 2, IF(T15=Criteria!$B$10, 1)))))</f>
        <v>2</v>
      </c>
      <c r="V15" s="59" t="s">
        <v>86</v>
      </c>
      <c r="W15" s="59">
        <f>IF(V15=Criteria!$F$24, 0.75, IF(V15=Criteria!$F$21, 0.1, IF(V15=Criteria!$F$22, 0.25, IF(V15=Criteria!$F$23, 0.5, IF(V15=Criteria!$F$25, 1)))))</f>
        <v>0.5</v>
      </c>
      <c r="X15" s="59">
        <f t="shared" si="1"/>
        <v>4</v>
      </c>
      <c r="Y15" s="59" t="str">
        <f>IF(X15&gt;17, Criteria!$B$33, IF(9&lt;X15, Criteria!$B$34, IF(4&lt;X15, Criteria!$B$35, IF(X15&lt;5, Criteria!$B$36))))</f>
        <v>Low</v>
      </c>
      <c r="Z15" s="59" t="s">
        <v>19</v>
      </c>
    </row>
    <row r="16" spans="1:26" ht="115.5" x14ac:dyDescent="0.3">
      <c r="A16" s="58" t="s">
        <v>117</v>
      </c>
      <c r="B16" s="59" t="s">
        <v>11</v>
      </c>
      <c r="C16" s="59" t="s">
        <v>90</v>
      </c>
      <c r="D16" s="59">
        <f>IF(C16=Criteria!$A$21, 1, IF(C16=Criteria!$A$22, 2, IF(C16=Criteria!$A$23, 3, IF(C16=Criteria!$A$24, 4, IF(C16=Criteria!$A$25, 5)))))</f>
        <v>2</v>
      </c>
      <c r="E16" s="59" t="s">
        <v>82</v>
      </c>
      <c r="F16" s="59">
        <f>IF(E16=Criteria!$G$6, 1, IF(E16=Criteria!$G$7, 2, IF(E16=Criteria!$G$8, 3, IF(E16=Criteria!$G$9, 4, IF(E16=Criteria!$G$10, 5)))))</f>
        <v>4</v>
      </c>
      <c r="G16" s="59" t="s">
        <v>53</v>
      </c>
      <c r="H16" s="59" t="s">
        <v>77</v>
      </c>
      <c r="I16" s="59">
        <f>IF(H16=Criteria!$B$6, 16, IF(H16=Criteria!$B$7, 8, IF(H16=Criteria!$B$8, 4, IF(H16=Criteria!$B$9, 2, IF(H16=Criteria!$B$10, 1)))))</f>
        <v>4</v>
      </c>
      <c r="J16" s="59" t="s">
        <v>87</v>
      </c>
      <c r="K16" s="58">
        <f>IF(J16=Criteria!$F$24, 0.75, IF(J16=Criteria!$F$21, 0.1, IF(J16=Criteria!$F$22, 0.25, IF(J16=Criteria!$F$23, 0.5, IF(J16=Criteria!$F$25, 1)))))</f>
        <v>0.75</v>
      </c>
      <c r="L16" s="58">
        <f t="shared" si="0"/>
        <v>7.5</v>
      </c>
      <c r="M16" s="59" t="str">
        <f>IF(L16&gt;17, Criteria!$B$33, IF(9&lt;L16, Criteria!$B$34, IF(4&lt;L16, Criteria!$B$35, IF(L16&lt;5, Criteria!$B$36))))</f>
        <v>Medium</v>
      </c>
      <c r="N16" s="58" t="s">
        <v>118</v>
      </c>
      <c r="O16" s="59" t="s">
        <v>90</v>
      </c>
      <c r="P16" s="59">
        <f>IF(O16=Criteria!$A$21, 1, IF(O16=Criteria!$A$22, 2, IF(O16=Criteria!$A$23, 3, IF(O16=Criteria!$A$24, 4, IF(O16=Criteria!$A$25, 5)))))</f>
        <v>2</v>
      </c>
      <c r="Q16" s="59" t="s">
        <v>82</v>
      </c>
      <c r="R16" s="59">
        <f>IF(Q16=Criteria!$G$6, 1, IF(Q16=Criteria!$G$7, 2, IF(Q16=Criteria!$G$8, 3, IF(Q16=Criteria!$G$9, 4, IF(Q16=Criteria!$G$10, 5)))))</f>
        <v>4</v>
      </c>
      <c r="S16" s="59" t="s">
        <v>53</v>
      </c>
      <c r="T16" s="59" t="s">
        <v>78</v>
      </c>
      <c r="U16" s="59">
        <f>IF(T16=Criteria!$B$6, 16, IF(T16=Criteria!$B$7, 8, IF(T16=Criteria!$B$8, 4, IF(T16=Criteria!$B$9, 2, IF(T16=Criteria!$B$10, 1)))))</f>
        <v>1</v>
      </c>
      <c r="V16" s="59" t="s">
        <v>111</v>
      </c>
      <c r="W16" s="59">
        <f>IF(V16=Criteria!$F$24, 0.75, IF(V16=Criteria!$F$21, 0.1, IF(V16=Criteria!$F$22, 0.25, IF(V16=Criteria!$F$23, 0.5, IF(V16=Criteria!$F$25, 1)))))</f>
        <v>0.25</v>
      </c>
      <c r="X16" s="59">
        <f t="shared" si="1"/>
        <v>1.75</v>
      </c>
      <c r="Y16" s="59" t="str">
        <f>IF(X16&gt;17, Criteria!$B$33, IF(9&lt;X16, Criteria!$B$34, IF(4&lt;X16, Criteria!$B$35, IF(X16&lt;5, Criteria!$B$36))))</f>
        <v>Low</v>
      </c>
      <c r="Z16" s="59" t="s">
        <v>19</v>
      </c>
    </row>
    <row r="17" spans="1:26" ht="69" x14ac:dyDescent="0.3">
      <c r="A17" s="58" t="s">
        <v>119</v>
      </c>
      <c r="B17" s="59" t="s">
        <v>11</v>
      </c>
      <c r="C17" s="59" t="s">
        <v>89</v>
      </c>
      <c r="D17" s="59">
        <f>IF(C17=Criteria!$A$21, 1, IF(C17=Criteria!$A$22, 2, IF(C17=Criteria!$A$23, 3, IF(C17=Criteria!$A$24, 4, IF(C17=Criteria!$A$25, 5)))))</f>
        <v>1</v>
      </c>
      <c r="E17" s="59" t="s">
        <v>80</v>
      </c>
      <c r="F17" s="59">
        <f>IF(E17=Criteria!$G$6, 1, IF(E17=Criteria!$G$7, 2, IF(E17=Criteria!$G$8, 3, IF(E17=Criteria!$G$9, 4, IF(E17=Criteria!$G$10, 5)))))</f>
        <v>2</v>
      </c>
      <c r="G17" s="59" t="s">
        <v>57</v>
      </c>
      <c r="H17" s="59" t="s">
        <v>78</v>
      </c>
      <c r="I17" s="59">
        <f>IF(H17=Criteria!$B$6, 16, IF(H17=Criteria!$B$7, 8, IF(H17=Criteria!$B$8, 4, IF(H17=Criteria!$B$9, 2, IF(H17=Criteria!$B$10, 1)))))</f>
        <v>1</v>
      </c>
      <c r="J17" s="59" t="s">
        <v>87</v>
      </c>
      <c r="K17" s="58">
        <f>IF(J17=Criteria!$F$24, 0.75, IF(J17=Criteria!$F$21, 0.1, IF(J17=Criteria!$F$22, 0.25, IF(J17=Criteria!$F$23, 0.5, IF(J17=Criteria!$F$25, 1)))))</f>
        <v>0.75</v>
      </c>
      <c r="L17" s="58">
        <f t="shared" si="0"/>
        <v>3</v>
      </c>
      <c r="M17" s="59" t="str">
        <f>IF(L17&gt;17, Criteria!$B$33, IF(9&lt;L17, Criteria!$B$34, IF(4&lt;L17, Criteria!$B$35, IF(L17&lt;5, Criteria!$B$36))))</f>
        <v>Low</v>
      </c>
      <c r="N17" s="58" t="s">
        <v>120</v>
      </c>
      <c r="O17" s="59" t="s">
        <v>89</v>
      </c>
      <c r="P17" s="59">
        <f>IF(O17=Criteria!$A$21, 1, IF(O17=Criteria!$A$22, 2, IF(O17=Criteria!$A$23, 3, IF(O17=Criteria!$A$24, 4, IF(O17=Criteria!$A$25, 5)))))</f>
        <v>1</v>
      </c>
      <c r="Q17" s="59" t="s">
        <v>79</v>
      </c>
      <c r="R17" s="59">
        <f>IF(Q17=Criteria!$G$6, 1, IF(Q17=Criteria!$G$7, 2, IF(Q17=Criteria!$G$8, 3, IF(Q17=Criteria!$G$9, 4, IF(Q17=Criteria!$G$10, 5)))))</f>
        <v>1</v>
      </c>
      <c r="S17" s="59" t="s">
        <v>57</v>
      </c>
      <c r="T17" s="59" t="s">
        <v>78</v>
      </c>
      <c r="U17" s="59">
        <f>IF(T17=Criteria!$B$6, 16, IF(T17=Criteria!$B$7, 8, IF(T17=Criteria!$B$8, 4, IF(T17=Criteria!$B$9, 2, IF(T17=Criteria!$B$10, 1)))))</f>
        <v>1</v>
      </c>
      <c r="V17" s="59" t="s">
        <v>111</v>
      </c>
      <c r="W17" s="59">
        <f>IF(V17=Criteria!$F$24, 0.75, IF(V17=Criteria!$F$21, 0.1, IF(V17=Criteria!$F$22, 0.25, IF(V17=Criteria!$F$23, 0.5, IF(V17=Criteria!$F$25, 1)))))</f>
        <v>0.25</v>
      </c>
      <c r="X17" s="59">
        <f t="shared" si="1"/>
        <v>0.75</v>
      </c>
      <c r="Y17" s="59" t="str">
        <f>IF(X17&gt;17, Criteria!$B$33, IF(9&lt;X17, Criteria!$B$34, IF(4&lt;X17, Criteria!$B$35, IF(X17&lt;5, Criteria!$B$36))))</f>
        <v>Low</v>
      </c>
      <c r="Z17" s="59" t="s">
        <v>17</v>
      </c>
    </row>
    <row r="18" spans="1:26" ht="280.5" customHeight="1" x14ac:dyDescent="0.3">
      <c r="A18" s="58" t="s">
        <v>154</v>
      </c>
      <c r="B18" s="59" t="s">
        <v>11</v>
      </c>
      <c r="C18" s="59" t="s">
        <v>91</v>
      </c>
      <c r="D18" s="59">
        <f>IF(C18=Criteria!$A$21, 1, IF(C18=Criteria!$A$22, 2, IF(C18=Criteria!$A$23, 3, IF(C18=Criteria!$A$24, 4, IF(C18=Criteria!$A$25, 5)))))</f>
        <v>3</v>
      </c>
      <c r="E18" s="59" t="s">
        <v>82</v>
      </c>
      <c r="F18" s="59">
        <f>IF(E18=Criteria!$G$6, 1, IF(E18=Criteria!$G$7, 2, IF(E18=Criteria!$G$8, 3, IF(E18=Criteria!$G$9, 4, IF(E18=Criteria!$G$10, 5)))))</f>
        <v>4</v>
      </c>
      <c r="G18" s="59" t="s">
        <v>53</v>
      </c>
      <c r="H18" s="59" t="s">
        <v>77</v>
      </c>
      <c r="I18" s="59">
        <f>IF(H18=Criteria!$B$6, 16, IF(H18=Criteria!$B$7, 8, IF(H18=Criteria!$B$8, 4, IF(H18=Criteria!$B$9, 2, IF(H18=Criteria!$B$10, 1)))))</f>
        <v>4</v>
      </c>
      <c r="J18" s="59" t="s">
        <v>86</v>
      </c>
      <c r="K18" s="58">
        <f>IF(J18=Criteria!$F$24, 0.75, IF(J18=Criteria!$F$21, 0.1, IF(J18=Criteria!$F$22, 0.25, IF(J18=Criteria!$F$23, 0.5, IF(J18=Criteria!$F$25, 1)))))</f>
        <v>0.5</v>
      </c>
      <c r="L18" s="58">
        <f t="shared" si="0"/>
        <v>5.5</v>
      </c>
      <c r="M18" s="59" t="str">
        <f>IF(L18&gt;17, Criteria!$B$33, IF(9&lt;L18, Criteria!$B$34, IF(4&lt;L18, Criteria!$B$35, IF(L18&lt;5, Criteria!$B$36))))</f>
        <v>Medium</v>
      </c>
      <c r="N18" s="58" t="s">
        <v>126</v>
      </c>
      <c r="O18" s="59" t="s">
        <v>89</v>
      </c>
      <c r="P18" s="59">
        <f>IF(O18=Criteria!$A$21, 1, IF(O18=Criteria!$A$22, 2, IF(O18=Criteria!$A$23, 3, IF(O18=Criteria!$A$24, 4, IF(O18=Criteria!$A$25, 5)))))</f>
        <v>1</v>
      </c>
      <c r="Q18" s="59" t="s">
        <v>80</v>
      </c>
      <c r="R18" s="59">
        <f>IF(Q18=Criteria!$G$6, 1, IF(Q18=Criteria!$G$7, 2, IF(Q18=Criteria!$G$8, 3, IF(Q18=Criteria!$G$9, 4, IF(Q18=Criteria!$G$10, 5)))))</f>
        <v>2</v>
      </c>
      <c r="S18" s="59" t="s">
        <v>57</v>
      </c>
      <c r="T18" s="59" t="s">
        <v>94</v>
      </c>
      <c r="U18" s="59">
        <f>IF(T18=Criteria!$B$6, 16, IF(T18=Criteria!$B$7, 8, IF(T18=Criteria!$B$8, 4, IF(T18=Criteria!$B$9, 2, IF(T18=Criteria!$B$10, 1)))))</f>
        <v>2</v>
      </c>
      <c r="V18" s="59" t="s">
        <v>111</v>
      </c>
      <c r="W18" s="59">
        <f>IF(V18=Criteria!$F$24, 0.75, IF(V18=Criteria!$F$21, 0.1, IF(V18=Criteria!$F$22, 0.25, IF(V18=Criteria!$F$23, 0.5, IF(V18=Criteria!$F$25, 1)))))</f>
        <v>0.25</v>
      </c>
      <c r="X18" s="59">
        <f t="shared" si="1"/>
        <v>1.25</v>
      </c>
      <c r="Y18" s="59" t="str">
        <f>IF(X18&gt;17, Criteria!$B$33, IF(9&lt;X18, Criteria!$B$34, IF(4&lt;X18, Criteria!$B$35, IF(X18&lt;5, Criteria!$B$36))))</f>
        <v>Low</v>
      </c>
      <c r="Z18" s="59" t="s">
        <v>17</v>
      </c>
    </row>
    <row r="19" spans="1:26" ht="110.25" x14ac:dyDescent="0.3">
      <c r="A19" s="58" t="s">
        <v>159</v>
      </c>
      <c r="B19" s="59" t="s">
        <v>11</v>
      </c>
      <c r="C19" s="59" t="s">
        <v>92</v>
      </c>
      <c r="D19" s="59">
        <f>IF(C19=Criteria!$A$21, 1, IF(C19=Criteria!$A$22, 2, IF(C19=Criteria!$A$23, 3, IF(C19=Criteria!$A$24, 4, IF(C19=Criteria!$A$25, 5)))))</f>
        <v>4</v>
      </c>
      <c r="E19" s="59" t="s">
        <v>82</v>
      </c>
      <c r="F19" s="59">
        <f>IF(E19=Criteria!$G$6, 1, IF(E19=Criteria!$G$7, 2, IF(E19=Criteria!$G$8, 3, IF(E19=Criteria!$G$9, 4, IF(E19=Criteria!$G$10, 5)))))</f>
        <v>4</v>
      </c>
      <c r="G19" s="59" t="s">
        <v>96</v>
      </c>
      <c r="H19" s="59" t="s">
        <v>75</v>
      </c>
      <c r="I19" s="59">
        <f>IF(H19=Criteria!$B$6, 16, IF(H19=Criteria!$B$7, 8, IF(H19=Criteria!$B$8, 4, IF(H19=Criteria!$B$9, 2, IF(H19=Criteria!$B$10, 1)))))</f>
        <v>16</v>
      </c>
      <c r="J19" s="59" t="s">
        <v>87</v>
      </c>
      <c r="K19" s="58">
        <f>IF(J19=Criteria!$F$24, 0.75, IF(J19=Criteria!$F$21, 0.1, IF(J19=Criteria!$F$22, 0.25, IF(J19=Criteria!$F$23, 0.5, IF(J19=Criteria!$F$25, 1)))))</f>
        <v>0.75</v>
      </c>
      <c r="L19" s="58">
        <f t="shared" si="0"/>
        <v>18</v>
      </c>
      <c r="M19" s="59" t="str">
        <f>IF(L19&gt;17, Criteria!$B$33, IF(9&lt;L19, Criteria!$B$34, IF(4&lt;L19, Criteria!$B$35, IF(L19&lt;5, Criteria!$B$36))))</f>
        <v>Fatally flawed</v>
      </c>
      <c r="N19" s="58" t="s">
        <v>164</v>
      </c>
      <c r="O19" s="59" t="s">
        <v>92</v>
      </c>
      <c r="P19" s="59">
        <f>IF(O19=Criteria!$A$21, 1, IF(O19=Criteria!$A$22, 2, IF(O19=Criteria!$A$23, 3, IF(O19=Criteria!$A$24, 4, IF(O19=Criteria!$A$25, 5)))))</f>
        <v>4</v>
      </c>
      <c r="Q19" s="59" t="s">
        <v>81</v>
      </c>
      <c r="R19" s="59">
        <f>IF(Q19=Criteria!$G$6, 1, IF(Q19=Criteria!$G$7, 2, IF(Q19=Criteria!$G$8, 3, IF(Q19=Criteria!$G$9, 4, IF(Q19=Criteria!$G$10, 5)))))</f>
        <v>3</v>
      </c>
      <c r="S19" s="59" t="s">
        <v>53</v>
      </c>
      <c r="T19" s="59" t="s">
        <v>78</v>
      </c>
      <c r="U19" s="59">
        <f>IF(T19=Criteria!$B$6, 16, IF(T19=Criteria!$B$7, 8, IF(T19=Criteria!$B$8, 4, IF(T19=Criteria!$B$9, 2, IF(T19=Criteria!$B$10, 1)))))</f>
        <v>1</v>
      </c>
      <c r="V19" s="59" t="s">
        <v>111</v>
      </c>
      <c r="W19" s="59">
        <f>IF(V19=Criteria!$F$24, 0.75, IF(V19=Criteria!$F$21, 0.1, IF(V19=Criteria!$F$22, 0.25, IF(V19=Criteria!$F$23, 0.5, IF(V19=Criteria!$F$25, 1)))))</f>
        <v>0.25</v>
      </c>
      <c r="X19" s="59">
        <f t="shared" si="1"/>
        <v>2</v>
      </c>
      <c r="Y19" s="59" t="str">
        <f>IF(X19&gt;17, Criteria!$B$33, IF(9&lt;X19, Criteria!$B$34, IF(4&lt;X19, Criteria!$B$35, IF(X19&lt;5, Criteria!$B$36))))</f>
        <v>Low</v>
      </c>
      <c r="Z19" s="59" t="s">
        <v>19</v>
      </c>
    </row>
    <row r="20" spans="1:26" ht="148.5" x14ac:dyDescent="0.3">
      <c r="A20" s="58" t="s">
        <v>129</v>
      </c>
      <c r="B20" s="59" t="s">
        <v>11</v>
      </c>
      <c r="C20" s="59" t="s">
        <v>92</v>
      </c>
      <c r="D20" s="59">
        <f>IF(C20=Criteria!$A$21, 1, IF(C20=Criteria!$A$22, 2, IF(C20=Criteria!$A$23, 3, IF(C20=Criteria!$A$24, 4, IF(C20=Criteria!$A$25, 5)))))</f>
        <v>4</v>
      </c>
      <c r="E20" s="59" t="s">
        <v>82</v>
      </c>
      <c r="F20" s="59">
        <f>IF(E20=Criteria!$G$6, 1, IF(E20=Criteria!$G$7, 2, IF(E20=Criteria!$G$8, 3, IF(E20=Criteria!$G$9, 4, IF(E20=Criteria!$G$10, 5)))))</f>
        <v>4</v>
      </c>
      <c r="G20" s="59" t="s">
        <v>96</v>
      </c>
      <c r="H20" s="59" t="s">
        <v>75</v>
      </c>
      <c r="I20" s="59">
        <f>IF(H20=Criteria!$B$6, 16, IF(H20=Criteria!$B$7, 8, IF(H20=Criteria!$B$8, 4, IF(H20=Criteria!$B$9, 2, IF(H20=Criteria!$B$10, 1)))))</f>
        <v>16</v>
      </c>
      <c r="J20" s="59" t="s">
        <v>87</v>
      </c>
      <c r="K20" s="58">
        <f>IF(J20=Criteria!$F$24, 0.75, IF(J20=Criteria!$F$21, 0.1, IF(J20=Criteria!$F$22, 0.25, IF(J20=Criteria!$F$23, 0.5, IF(J20=Criteria!$F$25, 1)))))</f>
        <v>0.75</v>
      </c>
      <c r="L20" s="58">
        <f t="shared" si="0"/>
        <v>18</v>
      </c>
      <c r="M20" s="59" t="str">
        <f>IF(L20&gt;17, Criteria!$B$33, IF(9&lt;L20, Criteria!$B$34, IF(4&lt;L20, Criteria!$B$35, IF(L20&lt;5, Criteria!$B$36))))</f>
        <v>Fatally flawed</v>
      </c>
      <c r="N20" s="58" t="s">
        <v>132</v>
      </c>
      <c r="O20" s="59" t="s">
        <v>92</v>
      </c>
      <c r="P20" s="59">
        <f>IF(O20=Criteria!$A$21, 1, IF(O20=Criteria!$A$22, 2, IF(O20=Criteria!$A$23, 3, IF(O20=Criteria!$A$24, 4, IF(O20=Criteria!$A$25, 5)))))</f>
        <v>4</v>
      </c>
      <c r="Q20" s="59" t="s">
        <v>82</v>
      </c>
      <c r="R20" s="59">
        <f>IF(Q20=Criteria!$G$6, 1, IF(Q20=Criteria!$G$7, 2, IF(Q20=Criteria!$G$8, 3, IF(Q20=Criteria!$G$9, 4, IF(Q20=Criteria!$G$10, 5)))))</f>
        <v>4</v>
      </c>
      <c r="S20" s="59" t="s">
        <v>53</v>
      </c>
      <c r="T20" s="59" t="s">
        <v>77</v>
      </c>
      <c r="U20" s="59">
        <f>IF(T20=Criteria!$B$6, 16, IF(T20=Criteria!$B$7, 8, IF(T20=Criteria!$B$8, 4, IF(T20=Criteria!$B$9, 2, IF(T20=Criteria!$B$10, 1)))))</f>
        <v>4</v>
      </c>
      <c r="V20" s="59" t="s">
        <v>86</v>
      </c>
      <c r="W20" s="59">
        <f>IF(V20=Criteria!$F$24, 0.75, IF(V20=Criteria!$F$21, 0.1, IF(V20=Criteria!$F$22, 0.25, IF(V20=Criteria!$F$23, 0.5, IF(V20=Criteria!$F$25, 1)))))</f>
        <v>0.5</v>
      </c>
      <c r="X20" s="59">
        <f t="shared" si="1"/>
        <v>6</v>
      </c>
      <c r="Y20" s="59" t="str">
        <f>IF(X20&gt;17, Criteria!$B$33, IF(9&lt;X20, Criteria!$B$34, IF(4&lt;X20, Criteria!$B$35, IF(X20&lt;5, Criteria!$B$36))))</f>
        <v>Medium</v>
      </c>
      <c r="Z20" s="59" t="s">
        <v>17</v>
      </c>
    </row>
    <row r="21" spans="1:26" ht="64.5" x14ac:dyDescent="0.3">
      <c r="A21" s="58" t="s">
        <v>130</v>
      </c>
      <c r="B21" s="59" t="s">
        <v>11</v>
      </c>
      <c r="C21" s="59" t="s">
        <v>90</v>
      </c>
      <c r="D21" s="59">
        <f>IF(C21=Criteria!$A$21, 1, IF(C21=Criteria!$A$22, 2, IF(C21=Criteria!$A$23, 3, IF(C21=Criteria!$A$24, 4, IF(C21=Criteria!$A$25, 5)))))</f>
        <v>2</v>
      </c>
      <c r="E21" s="59" t="s">
        <v>79</v>
      </c>
      <c r="F21" s="59">
        <f>IF(E21=Criteria!$G$6, 1, IF(E21=Criteria!$G$7, 2, IF(E21=Criteria!$G$8, 3, IF(E21=Criteria!$G$9, 4, IF(E21=Criteria!$G$10, 5)))))</f>
        <v>1</v>
      </c>
      <c r="G21" s="59" t="s">
        <v>57</v>
      </c>
      <c r="H21" s="59" t="s">
        <v>77</v>
      </c>
      <c r="I21" s="59">
        <f>IF(H21=Criteria!$B$6, 16, IF(H21=Criteria!$B$7, 8, IF(H21=Criteria!$B$8, 4, IF(H21=Criteria!$B$9, 2, IF(H21=Criteria!$B$10, 1)))))</f>
        <v>4</v>
      </c>
      <c r="J21" s="59" t="s">
        <v>87</v>
      </c>
      <c r="K21" s="58">
        <f>IF(J21=Criteria!$F$24, 0.75, IF(J21=Criteria!$F$21, 0.1, IF(J21=Criteria!$F$22, 0.25, IF(J21=Criteria!$F$23, 0.5, IF(J21=Criteria!$F$25, 1)))))</f>
        <v>0.75</v>
      </c>
      <c r="L21" s="58">
        <f t="shared" si="0"/>
        <v>5.25</v>
      </c>
      <c r="M21" s="59" t="str">
        <f>IF(L21&gt;17, Criteria!$B$33, IF(9&lt;L21, Criteria!$B$34, IF(4&lt;L21, Criteria!$B$35, IF(L21&lt;5, Criteria!$B$36))))</f>
        <v>Medium</v>
      </c>
      <c r="N21" s="58" t="s">
        <v>131</v>
      </c>
      <c r="O21" s="59" t="s">
        <v>89</v>
      </c>
      <c r="P21" s="59">
        <f>IF(O21=Criteria!$A$21, 1, IF(O21=Criteria!$A$22, 2, IF(O21=Criteria!$A$23, 3, IF(O21=Criteria!$A$24, 4, IF(O21=Criteria!$A$25, 5)))))</f>
        <v>1</v>
      </c>
      <c r="Q21" s="59" t="s">
        <v>79</v>
      </c>
      <c r="R21" s="59">
        <f>IF(Q21=Criteria!$G$6, 1, IF(Q21=Criteria!$G$7, 2, IF(Q21=Criteria!$G$8, 3, IF(Q21=Criteria!$G$9, 4, IF(Q21=Criteria!$G$10, 5)))))</f>
        <v>1</v>
      </c>
      <c r="S21" s="59" t="s">
        <v>57</v>
      </c>
      <c r="T21" s="59" t="s">
        <v>78</v>
      </c>
      <c r="U21" s="59">
        <f>IF(T21=Criteria!$B$6, 16, IF(T21=Criteria!$B$7, 8, IF(T21=Criteria!$B$8, 4, IF(T21=Criteria!$B$9, 2, IF(T21=Criteria!$B$10, 1)))))</f>
        <v>1</v>
      </c>
      <c r="V21" s="59" t="s">
        <v>84</v>
      </c>
      <c r="W21" s="59">
        <f>IF(V21=Criteria!$F$24, 0.75, IF(V21=Criteria!$F$21, 0.1, IF(V21=Criteria!$F$22, 0.25, IF(V21=Criteria!$F$23, 0.5, IF(V21=Criteria!$F$25, 1)))))</f>
        <v>0.1</v>
      </c>
      <c r="X21" s="59">
        <f t="shared" si="1"/>
        <v>0.30000000000000004</v>
      </c>
      <c r="Y21" s="59" t="str">
        <f>IF(X21&gt;17, Criteria!$B$33, IF(9&lt;X21, Criteria!$B$34, IF(4&lt;X21, Criteria!$B$35, IF(X21&lt;5, Criteria!$B$36))))</f>
        <v>Low</v>
      </c>
      <c r="Z21" s="59" t="s">
        <v>17</v>
      </c>
    </row>
    <row r="22" spans="1:26" ht="82.5" x14ac:dyDescent="0.3">
      <c r="A22" s="58" t="s">
        <v>133</v>
      </c>
      <c r="B22" s="59" t="s">
        <v>11</v>
      </c>
      <c r="C22" s="59" t="s">
        <v>91</v>
      </c>
      <c r="D22" s="59">
        <f>IF(C22=Criteria!$A$21, 1, IF(C22=Criteria!$A$22, 2, IF(C22=Criteria!$A$23, 3, IF(C22=Criteria!$A$24, 4, IF(C22=Criteria!$A$25, 5)))))</f>
        <v>3</v>
      </c>
      <c r="E22" s="59" t="s">
        <v>80</v>
      </c>
      <c r="F22" s="59">
        <f>IF(E22=Criteria!$G$6, 1, IF(E22=Criteria!$G$7, 2, IF(E22=Criteria!$G$8, 3, IF(E22=Criteria!$G$9, 4, IF(E22=Criteria!$G$10, 5)))))</f>
        <v>2</v>
      </c>
      <c r="G22" s="59" t="s">
        <v>57</v>
      </c>
      <c r="H22" s="59" t="s">
        <v>76</v>
      </c>
      <c r="I22" s="59">
        <f>IF(H22=Criteria!$B$6, 16, IF(H22=Criteria!$B$7, 8, IF(H22=Criteria!$B$8, 4, IF(H22=Criteria!$B$9, 2, IF(H22=Criteria!$B$10, 1)))))</f>
        <v>8</v>
      </c>
      <c r="J22" s="59" t="s">
        <v>86</v>
      </c>
      <c r="K22" s="58">
        <f>IF(J22=Criteria!$F$24, 0.75, IF(J22=Criteria!$F$21, 0.1, IF(J22=Criteria!$F$22, 0.25, IF(J22=Criteria!$F$23, 0.5, IF(J22=Criteria!$F$25, 1)))))</f>
        <v>0.5</v>
      </c>
      <c r="L22" s="58">
        <f t="shared" si="0"/>
        <v>6.5</v>
      </c>
      <c r="M22" s="59" t="str">
        <f>IF(L22&gt;17, Criteria!$B$33, IF(9&lt;L22, Criteria!$B$34, IF(4&lt;L22, Criteria!$B$35, IF(L22&lt;5, Criteria!$B$36))))</f>
        <v>Medium</v>
      </c>
      <c r="N22" s="58" t="s">
        <v>134</v>
      </c>
      <c r="O22" s="59" t="s">
        <v>89</v>
      </c>
      <c r="P22" s="59">
        <f>IF(O22=Criteria!$A$21, 1, IF(O22=Criteria!$A$22, 2, IF(O22=Criteria!$A$23, 3, IF(O22=Criteria!$A$24, 4, IF(O22=Criteria!$A$25, 5)))))</f>
        <v>1</v>
      </c>
      <c r="Q22" s="59" t="s">
        <v>79</v>
      </c>
      <c r="R22" s="59">
        <f>IF(Q22=Criteria!$G$6, 1, IF(Q22=Criteria!$G$7, 2, IF(Q22=Criteria!$G$8, 3, IF(Q22=Criteria!$G$9, 4, IF(Q22=Criteria!$G$10, 5)))))</f>
        <v>1</v>
      </c>
      <c r="S22" s="59" t="s">
        <v>57</v>
      </c>
      <c r="T22" s="59" t="s">
        <v>94</v>
      </c>
      <c r="U22" s="59">
        <f>IF(T22=Criteria!$B$6, 16, IF(T22=Criteria!$B$7, 8, IF(T22=Criteria!$B$8, 4, IF(T22=Criteria!$B$9, 2, IF(T22=Criteria!$B$10, 1)))))</f>
        <v>2</v>
      </c>
      <c r="V22" s="59" t="s">
        <v>111</v>
      </c>
      <c r="W22" s="59">
        <f>IF(V22=Criteria!$F$24, 0.75, IF(V22=Criteria!$F$21, 0.1, IF(V22=Criteria!$F$22, 0.25, IF(V22=Criteria!$F$23, 0.5, IF(V22=Criteria!$F$25, 1)))))</f>
        <v>0.25</v>
      </c>
      <c r="X22" s="59">
        <f t="shared" si="1"/>
        <v>1</v>
      </c>
      <c r="Y22" s="59" t="str">
        <f>IF(X22&gt;17, Criteria!$B$33, IF(9&lt;X22, Criteria!$B$34, IF(4&lt;X22, Criteria!$B$35, IF(X22&lt;5, Criteria!$B$36))))</f>
        <v>Low</v>
      </c>
      <c r="Z22" s="59" t="s">
        <v>23</v>
      </c>
    </row>
    <row r="23" spans="1:26" ht="65.25" x14ac:dyDescent="0.3">
      <c r="A23" s="58" t="s">
        <v>135</v>
      </c>
      <c r="B23" s="59" t="s">
        <v>11</v>
      </c>
      <c r="C23" s="59" t="s">
        <v>90</v>
      </c>
      <c r="D23" s="59">
        <f>IF(C23=Criteria!$A$21, 1, IF(C23=Criteria!$A$22, 2, IF(C23=Criteria!$A$23, 3, IF(C23=Criteria!$A$24, 4, IF(C23=Criteria!$A$25, 5)))))</f>
        <v>2</v>
      </c>
      <c r="E23" s="59" t="s">
        <v>82</v>
      </c>
      <c r="F23" s="59">
        <f>IF(E23=Criteria!$G$6, 1, IF(E23=Criteria!$G$7, 2, IF(E23=Criteria!$G$8, 3, IF(E23=Criteria!$G$9, 4, IF(E23=Criteria!$G$10, 5)))))</f>
        <v>4</v>
      </c>
      <c r="G23" s="59" t="s">
        <v>53</v>
      </c>
      <c r="H23" s="59" t="s">
        <v>76</v>
      </c>
      <c r="I23" s="59">
        <f>IF(H23=Criteria!$B$6, 16, IF(H23=Criteria!$B$7, 8, IF(H23=Criteria!$B$8, 4, IF(H23=Criteria!$B$9, 2, IF(H23=Criteria!$B$10, 1)))))</f>
        <v>8</v>
      </c>
      <c r="J23" s="59" t="s">
        <v>86</v>
      </c>
      <c r="K23" s="58">
        <f>IF(J23=Criteria!$F$24, 0.75, IF(J23=Criteria!$F$21, 0.1, IF(J23=Criteria!$F$22, 0.25, IF(J23=Criteria!$F$23, 0.5, IF(J23=Criteria!$F$25, 1)))))</f>
        <v>0.5</v>
      </c>
      <c r="L23" s="58">
        <f t="shared" si="0"/>
        <v>7</v>
      </c>
      <c r="M23" s="59" t="str">
        <f>IF(L23&gt;17, Criteria!$B$33, IF(9&lt;L23, Criteria!$B$34, IF(4&lt;L23, Criteria!$B$35, IF(L23&lt;5, Criteria!$B$36))))</f>
        <v>Medium</v>
      </c>
      <c r="N23" s="58" t="s">
        <v>136</v>
      </c>
      <c r="O23" s="59" t="s">
        <v>89</v>
      </c>
      <c r="P23" s="59">
        <f>IF(O23=Criteria!$A$21, 1, IF(O23=Criteria!$A$22, 2, IF(O23=Criteria!$A$23, 3, IF(O23=Criteria!$A$24, 4, IF(O23=Criteria!$A$25, 5)))))</f>
        <v>1</v>
      </c>
      <c r="Q23" s="59" t="s">
        <v>79</v>
      </c>
      <c r="R23" s="59">
        <f>IF(Q23=Criteria!$G$6, 1, IF(Q23=Criteria!$G$7, 2, IF(Q23=Criteria!$G$8, 3, IF(Q23=Criteria!$G$9, 4, IF(Q23=Criteria!$G$10, 5)))))</f>
        <v>1</v>
      </c>
      <c r="S23" s="59" t="s">
        <v>57</v>
      </c>
      <c r="T23" s="59" t="s">
        <v>78</v>
      </c>
      <c r="U23" s="59">
        <f>IF(T23=Criteria!$B$6, 16, IF(T23=Criteria!$B$7, 8, IF(T23=Criteria!$B$8, 4, IF(T23=Criteria!$B$9, 2, IF(T23=Criteria!$B$10, 1)))))</f>
        <v>1</v>
      </c>
      <c r="V23" s="59" t="s">
        <v>84</v>
      </c>
      <c r="W23" s="59">
        <f>IF(V23=Criteria!$F$24, 0.75, IF(V23=Criteria!$F$21, 0.1, IF(V23=Criteria!$F$22, 0.25, IF(V23=Criteria!$F$23, 0.5, IF(V23=Criteria!$F$25, 1)))))</f>
        <v>0.1</v>
      </c>
      <c r="X23" s="59">
        <f t="shared" si="1"/>
        <v>0.30000000000000004</v>
      </c>
      <c r="Y23" s="59" t="str">
        <f>IF(X23&gt;17, Criteria!$B$33, IF(9&lt;X23, Criteria!$B$34, IF(4&lt;X23, Criteria!$B$35, IF(X23&lt;5, Criteria!$B$36))))</f>
        <v>Low</v>
      </c>
      <c r="Z23" s="59" t="s">
        <v>17</v>
      </c>
    </row>
    <row r="24" spans="1:26" ht="231" x14ac:dyDescent="0.3">
      <c r="A24" s="58" t="s">
        <v>154</v>
      </c>
      <c r="B24" s="59" t="s">
        <v>11</v>
      </c>
      <c r="C24" s="59" t="s">
        <v>90</v>
      </c>
      <c r="D24" s="59">
        <f>IF(C24=Criteria!$A$21, 1, IF(C24=Criteria!$A$22, 2, IF(C24=Criteria!$A$23, 3, IF(C24=Criteria!$A$24, 4, IF(C24=Criteria!$A$25, 5)))))</f>
        <v>2</v>
      </c>
      <c r="E24" s="59" t="s">
        <v>82</v>
      </c>
      <c r="F24" s="59">
        <f>IF(E24=Criteria!$G$6, 1, IF(E24=Criteria!$G$7, 2, IF(E24=Criteria!$G$8, 3, IF(E24=Criteria!$G$9, 4, IF(E24=Criteria!$G$10, 5)))))</f>
        <v>4</v>
      </c>
      <c r="G24" s="59" t="s">
        <v>53</v>
      </c>
      <c r="H24" s="59" t="s">
        <v>77</v>
      </c>
      <c r="I24" s="59">
        <f>IF(H24=Criteria!$B$6, 16, IF(H24=Criteria!$B$7, 8, IF(H24=Criteria!$B$8, 4, IF(H24=Criteria!$B$9, 2, IF(H24=Criteria!$B$10, 1)))))</f>
        <v>4</v>
      </c>
      <c r="J24" s="59" t="s">
        <v>86</v>
      </c>
      <c r="K24" s="58">
        <f>IF(J24=Criteria!$F$24, 0.75, IF(J24=Criteria!$F$21, 0.1, IF(J24=Criteria!$F$22, 0.25, IF(J24=Criteria!$F$23, 0.5, IF(J24=Criteria!$F$25, 1)))))</f>
        <v>0.5</v>
      </c>
      <c r="L24" s="58">
        <f t="shared" ref="L24" si="2">(D24+F24+I24)*K24</f>
        <v>5</v>
      </c>
      <c r="M24" s="59" t="str">
        <f>IF(L24&gt;17, Criteria!$B$33, IF(9&lt;L24, Criteria!$B$34, IF(4&lt;L24, Criteria!$B$35, IF(L24&lt;5, Criteria!$B$36))))</f>
        <v>Medium</v>
      </c>
      <c r="N24" s="58" t="s">
        <v>155</v>
      </c>
      <c r="O24" s="59" t="s">
        <v>89</v>
      </c>
      <c r="P24" s="59">
        <f>IF(O24=Criteria!$A$21, 1, IF(O24=Criteria!$A$22, 2, IF(O24=Criteria!$A$23, 3, IF(O24=Criteria!$A$24, 4, IF(O24=Criteria!$A$25, 5)))))</f>
        <v>1</v>
      </c>
      <c r="Q24" s="59" t="s">
        <v>80</v>
      </c>
      <c r="R24" s="59">
        <f>IF(Q24=Criteria!$G$6, 1, IF(Q24=Criteria!$G$7, 2, IF(Q24=Criteria!$G$8, 3, IF(Q24=Criteria!$G$9, 4, IF(Q24=Criteria!$G$10, 5)))))</f>
        <v>2</v>
      </c>
      <c r="S24" s="59" t="s">
        <v>53</v>
      </c>
      <c r="T24" s="59" t="s">
        <v>94</v>
      </c>
      <c r="U24" s="59">
        <f>IF(T24=Criteria!$B$6, 16, IF(T24=Criteria!$B$7, 8, IF(T24=Criteria!$B$8, 4, IF(T24=Criteria!$B$9, 2, IF(T24=Criteria!$B$10, 1)))))</f>
        <v>2</v>
      </c>
      <c r="V24" s="59" t="s">
        <v>111</v>
      </c>
      <c r="W24" s="59">
        <f>IF(V24=Criteria!$F$24, 0.75, IF(V24=Criteria!$F$21, 0.1, IF(V24=Criteria!$F$22, 0.25, IF(V24=Criteria!$F$23, 0.5, IF(V24=Criteria!$F$25, 1)))))</f>
        <v>0.25</v>
      </c>
      <c r="X24" s="59">
        <f t="shared" ref="X24" si="3">(P24+R24+U24)*W24</f>
        <v>1.25</v>
      </c>
      <c r="Y24" s="59" t="str">
        <f>IF(X24&gt;17, Criteria!$B$33, IF(9&lt;X24, Criteria!$B$34, IF(4&lt;X24, Criteria!$B$35, IF(X24&lt;5, Criteria!$B$36))))</f>
        <v>Low</v>
      </c>
      <c r="Z24" s="59" t="s">
        <v>19</v>
      </c>
    </row>
    <row r="25" spans="1:26" ht="175.5" customHeight="1" x14ac:dyDescent="0.3">
      <c r="A25" s="58" t="s">
        <v>145</v>
      </c>
      <c r="B25" s="59" t="s">
        <v>11</v>
      </c>
      <c r="C25" s="59" t="s">
        <v>90</v>
      </c>
      <c r="D25" s="59">
        <f>IF(C25=Criteria!$A$21, 1, IF(C25=Criteria!$A$22, 2, IF(C25=Criteria!$A$23, 3, IF(C25=Criteria!$A$24, 4, IF(C25=Criteria!$A$25, 5)))))</f>
        <v>2</v>
      </c>
      <c r="E25" s="59" t="s">
        <v>82</v>
      </c>
      <c r="F25" s="59">
        <f>IF(E25=Criteria!$G$6, 1, IF(E25=Criteria!$G$7, 2, IF(E25=Criteria!$G$8, 3, IF(E25=Criteria!$G$9, 4, IF(E25=Criteria!$G$10, 5)))))</f>
        <v>4</v>
      </c>
      <c r="G25" s="59" t="s">
        <v>96</v>
      </c>
      <c r="H25" s="59" t="s">
        <v>77</v>
      </c>
      <c r="I25" s="59">
        <f>IF(H25=Criteria!$B$6, 16, IF(H25=Criteria!$B$7, 8, IF(H25=Criteria!$B$8, 4, IF(H25=Criteria!$B$9, 2, IF(H25=Criteria!$B$10, 1)))))</f>
        <v>4</v>
      </c>
      <c r="J25" s="59" t="s">
        <v>87</v>
      </c>
      <c r="K25" s="58">
        <f>IF(J25=Criteria!$F$24, 0.75, IF(J25=Criteria!$F$21, 0.1, IF(J25=Criteria!$F$22, 0.25, IF(J25=Criteria!$F$23, 0.5, IF(J25=Criteria!$F$25, 1)))))</f>
        <v>0.75</v>
      </c>
      <c r="L25" s="58">
        <f t="shared" si="0"/>
        <v>7.5</v>
      </c>
      <c r="M25" s="59" t="str">
        <f>IF(L25&gt;17, Criteria!$B$33, IF(9&lt;L25, Criteria!$B$34, IF(4&lt;L25, Criteria!$B$35, IF(L25&lt;5, Criteria!$B$36))))</f>
        <v>Medium</v>
      </c>
      <c r="N25" s="58" t="s">
        <v>142</v>
      </c>
      <c r="O25" s="59" t="s">
        <v>89</v>
      </c>
      <c r="P25" s="59">
        <f>IF(O25=Criteria!$A$21, 1, IF(O25=Criteria!$A$22, 2, IF(O25=Criteria!$A$23, 3, IF(O25=Criteria!$A$24, 4, IF(O25=Criteria!$A$25, 5)))))</f>
        <v>1</v>
      </c>
      <c r="Q25" s="59" t="s">
        <v>82</v>
      </c>
      <c r="R25" s="59">
        <f>IF(Q25=Criteria!$G$6, 1, IF(Q25=Criteria!$G$7, 2, IF(Q25=Criteria!$G$8, 3, IF(Q25=Criteria!$G$9, 4, IF(Q25=Criteria!$G$10, 5)))))</f>
        <v>4</v>
      </c>
      <c r="S25" s="59" t="s">
        <v>96</v>
      </c>
      <c r="T25" s="59" t="s">
        <v>94</v>
      </c>
      <c r="U25" s="59">
        <f>IF(T25=Criteria!$B$6, 16, IF(T25=Criteria!$B$7, 8, IF(T25=Criteria!$B$8, 4, IF(T25=Criteria!$B$9, 2, IF(T25=Criteria!$B$10, 1)))))</f>
        <v>2</v>
      </c>
      <c r="V25" s="59" t="s">
        <v>84</v>
      </c>
      <c r="W25" s="59">
        <f>IF(V25=Criteria!$F$24, 0.75, IF(V25=Criteria!$F$21, 0.1, IF(V25=Criteria!$F$22, 0.25, IF(V25=Criteria!$F$23, 0.5, IF(V25=Criteria!$F$25, 1)))))</f>
        <v>0.1</v>
      </c>
      <c r="X25" s="59">
        <f t="shared" si="1"/>
        <v>0.70000000000000007</v>
      </c>
      <c r="Y25" s="59" t="str">
        <f>IF(X25&gt;17, Criteria!$B$33, IF(9&lt;X25, Criteria!$B$34, IF(4&lt;X25, Criteria!$B$35, IF(X25&lt;5, Criteria!$B$36))))</f>
        <v>Low</v>
      </c>
      <c r="Z25" s="59" t="s">
        <v>19</v>
      </c>
    </row>
    <row r="26" spans="1:26" ht="231" customHeight="1" x14ac:dyDescent="0.3">
      <c r="A26" s="58" t="s">
        <v>146</v>
      </c>
      <c r="B26" s="59" t="s">
        <v>11</v>
      </c>
      <c r="C26" s="59" t="s">
        <v>91</v>
      </c>
      <c r="D26" s="59">
        <f>IF(C26=Criteria!$A$21, 1, IF(C26=Criteria!$A$22, 2, IF(C26=Criteria!$A$23, 3, IF(C26=Criteria!$A$24, 4, IF(C26=Criteria!$A$25, 5)))))</f>
        <v>3</v>
      </c>
      <c r="E26" s="59" t="s">
        <v>82</v>
      </c>
      <c r="F26" s="59">
        <f>IF(E26=Criteria!$G$6, 1, IF(E26=Criteria!$G$7, 2, IF(E26=Criteria!$G$8, 3, IF(E26=Criteria!$G$9, 4, IF(E26=Criteria!$G$10, 5)))))</f>
        <v>4</v>
      </c>
      <c r="G26" s="59" t="s">
        <v>96</v>
      </c>
      <c r="H26" s="59" t="s">
        <v>76</v>
      </c>
      <c r="I26" s="59">
        <f>IF(H26=Criteria!$B$6, 16, IF(H26=Criteria!$B$7, 8, IF(H26=Criteria!$B$8, 4, IF(H26=Criteria!$B$9, 2, IF(H26=Criteria!$B$10, 1)))))</f>
        <v>8</v>
      </c>
      <c r="J26" s="59" t="s">
        <v>86</v>
      </c>
      <c r="K26" s="58">
        <f>IF(J26=Criteria!$F$24, 0.75, IF(J26=Criteria!$F$21, 0.1, IF(J26=Criteria!$F$22, 0.25, IF(J26=Criteria!$F$23, 0.5, IF(J26=Criteria!$F$25, 1)))))</f>
        <v>0.5</v>
      </c>
      <c r="L26" s="58">
        <f t="shared" si="0"/>
        <v>7.5</v>
      </c>
      <c r="M26" s="59" t="str">
        <f>IF(L26&gt;17, Criteria!$B$33, IF(9&lt;L26, Criteria!$B$34, IF(4&lt;L26, Criteria!$B$35, IF(L26&lt;5, Criteria!$B$36))))</f>
        <v>Medium</v>
      </c>
      <c r="N26" s="58" t="s">
        <v>142</v>
      </c>
      <c r="O26" s="59" t="s">
        <v>91</v>
      </c>
      <c r="P26" s="59">
        <f>IF(O26=Criteria!$A$21, 1, IF(O26=Criteria!$A$22, 2, IF(O26=Criteria!$A$23, 3, IF(O26=Criteria!$A$24, 4, IF(O26=Criteria!$A$25, 5)))))</f>
        <v>3</v>
      </c>
      <c r="Q26" s="59" t="s">
        <v>82</v>
      </c>
      <c r="R26" s="59">
        <f>IF(Q26=Criteria!$G$6, 1, IF(Q26=Criteria!$G$7, 2, IF(Q26=Criteria!$G$8, 3, IF(Q26=Criteria!$G$9, 4, IF(Q26=Criteria!$G$10, 5)))))</f>
        <v>4</v>
      </c>
      <c r="S26" s="59" t="s">
        <v>96</v>
      </c>
      <c r="T26" s="59" t="s">
        <v>78</v>
      </c>
      <c r="U26" s="59">
        <f>IF(T26=Criteria!$B$6, 16, IF(T26=Criteria!$B$7, 8, IF(T26=Criteria!$B$8, 4, IF(T26=Criteria!$B$9, 2, IF(T26=Criteria!$B$10, 1)))))</f>
        <v>1</v>
      </c>
      <c r="V26" s="59" t="s">
        <v>84</v>
      </c>
      <c r="W26" s="59">
        <f>IF(V26=Criteria!$F$24, 0.75, IF(V26=Criteria!$F$21, 0.1, IF(V26=Criteria!$F$22, 0.25, IF(V26=Criteria!$F$23, 0.5, IF(V26=Criteria!$F$25, 1)))))</f>
        <v>0.1</v>
      </c>
      <c r="X26" s="59">
        <f t="shared" si="1"/>
        <v>0.8</v>
      </c>
      <c r="Y26" s="59" t="str">
        <f>IF(X26&gt;17, Criteria!$B$33, IF(9&lt;X26, Criteria!$B$34, IF(4&lt;X26, Criteria!$B$35, IF(X26&lt;5, Criteria!$B$36))))</f>
        <v>Low</v>
      </c>
      <c r="Z26" s="59" t="s">
        <v>19</v>
      </c>
    </row>
    <row r="27" spans="1:26" ht="198" x14ac:dyDescent="0.3">
      <c r="A27" s="58" t="s">
        <v>160</v>
      </c>
      <c r="B27" s="59" t="s">
        <v>11</v>
      </c>
      <c r="C27" s="59" t="s">
        <v>89</v>
      </c>
      <c r="D27" s="59">
        <f>IF(C27=Criteria!$A$21, 1, IF(C27=Criteria!$A$22, 2, IF(C27=Criteria!$A$23, 3, IF(C27=Criteria!$A$24, 4, IF(C27=Criteria!$A$25, 5)))))</f>
        <v>1</v>
      </c>
      <c r="E27" s="59" t="s">
        <v>82</v>
      </c>
      <c r="F27" s="59">
        <f>IF(E27=Criteria!$G$6, 1, IF(E27=Criteria!$G$7, 2, IF(E27=Criteria!$G$8, 3, IF(E27=Criteria!$G$9, 4, IF(E27=Criteria!$G$10, 5)))))</f>
        <v>4</v>
      </c>
      <c r="G27" s="59" t="s">
        <v>53</v>
      </c>
      <c r="H27" s="59" t="s">
        <v>77</v>
      </c>
      <c r="I27" s="59">
        <f>IF(H27=Criteria!$B$6, 16, IF(H27=Criteria!$B$7, 8, IF(H27=Criteria!$B$8, 4, IF(H27=Criteria!$B$9, 2, IF(H27=Criteria!$B$10, 1)))))</f>
        <v>4</v>
      </c>
      <c r="J27" s="59" t="s">
        <v>87</v>
      </c>
      <c r="K27" s="58">
        <f>IF(J27=Criteria!$F$24, 0.75, IF(J27=Criteria!$F$21, 0.1, IF(J27=Criteria!$F$22, 0.25, IF(J27=Criteria!$F$23, 0.5, IF(J27=Criteria!$F$25, 1)))))</f>
        <v>0.75</v>
      </c>
      <c r="L27" s="58">
        <f t="shared" si="0"/>
        <v>6.75</v>
      </c>
      <c r="M27" s="59" t="str">
        <f>IF(L27&gt;17, Criteria!$B$33, IF(9&lt;L27, Criteria!$B$34, IF(4&lt;L27, Criteria!$B$35, IF(L27&lt;5, Criteria!$B$36))))</f>
        <v>Medium</v>
      </c>
      <c r="N27" s="58" t="s">
        <v>142</v>
      </c>
      <c r="O27" s="59" t="s">
        <v>89</v>
      </c>
      <c r="P27" s="59">
        <f>IF(O27=Criteria!$A$21, 1, IF(O27=Criteria!$A$22, 2, IF(O27=Criteria!$A$23, 3, IF(O27=Criteria!$A$24, 4, IF(O27=Criteria!$A$25, 5)))))</f>
        <v>1</v>
      </c>
      <c r="Q27" s="59" t="s">
        <v>81</v>
      </c>
      <c r="R27" s="59">
        <f>IF(Q27=Criteria!$G$6, 1, IF(Q27=Criteria!$G$7, 2, IF(Q27=Criteria!$G$8, 3, IF(Q27=Criteria!$G$9, 4, IF(Q27=Criteria!$G$10, 5)))))</f>
        <v>3</v>
      </c>
      <c r="S27" s="59" t="s">
        <v>53</v>
      </c>
      <c r="T27" s="59" t="s">
        <v>78</v>
      </c>
      <c r="U27" s="59">
        <f>IF(T27=Criteria!$B$6, 16, IF(T27=Criteria!$B$7, 8, IF(T27=Criteria!$B$8, 4, IF(T27=Criteria!$B$9, 2, IF(T27=Criteria!$B$10, 1)))))</f>
        <v>1</v>
      </c>
      <c r="V27" s="59" t="s">
        <v>84</v>
      </c>
      <c r="W27" s="59">
        <f>IF(V27=Criteria!$F$24, 0.75, IF(V27=Criteria!$F$21, 0.1, IF(V27=Criteria!$F$22, 0.25, IF(V27=Criteria!$F$23, 0.5, IF(V27=Criteria!$F$25, 1)))))</f>
        <v>0.1</v>
      </c>
      <c r="X27" s="59">
        <f t="shared" si="1"/>
        <v>0.5</v>
      </c>
      <c r="Y27" s="59" t="str">
        <f>IF(X27&gt;17, Criteria!$B$33, IF(9&lt;X27, Criteria!$B$34, IF(4&lt;X27, Criteria!$B$35, IF(X27&lt;5, Criteria!$B$36))))</f>
        <v>Low</v>
      </c>
      <c r="Z27" s="59" t="s">
        <v>19</v>
      </c>
    </row>
    <row r="28" spans="1:26" ht="198" x14ac:dyDescent="0.3">
      <c r="A28" s="58" t="s">
        <v>161</v>
      </c>
      <c r="B28" s="59" t="s">
        <v>11</v>
      </c>
      <c r="C28" s="59" t="s">
        <v>90</v>
      </c>
      <c r="D28" s="59">
        <f>IF(C28=Criteria!$A$21, 1, IF(C28=Criteria!$A$22, 2, IF(C28=Criteria!$A$23, 3, IF(C28=Criteria!$A$24, 4, IF(C28=Criteria!$A$25, 5)))))</f>
        <v>2</v>
      </c>
      <c r="E28" s="59" t="s">
        <v>82</v>
      </c>
      <c r="F28" s="59">
        <f>IF(E28=Criteria!$G$6, 1, IF(E28=Criteria!$G$7, 2, IF(E28=Criteria!$G$8, 3, IF(E28=Criteria!$G$9, 4, IF(E28=Criteria!$G$10, 5)))))</f>
        <v>4</v>
      </c>
      <c r="G28" s="59" t="s">
        <v>96</v>
      </c>
      <c r="H28" s="59" t="s">
        <v>76</v>
      </c>
      <c r="I28" s="59">
        <f>IF(H28=Criteria!$B$6, 16, IF(H28=Criteria!$B$7, 8, IF(H28=Criteria!$B$8, 4, IF(H28=Criteria!$B$9, 2, IF(H28=Criteria!$B$10, 1)))))</f>
        <v>8</v>
      </c>
      <c r="J28" s="59" t="s">
        <v>87</v>
      </c>
      <c r="K28" s="58">
        <f>IF(J28=Criteria!$F$24, 0.75, IF(J28=Criteria!$F$21, 0.1, IF(J28=Criteria!$F$22, 0.25, IF(J28=Criteria!$F$23, 0.5, IF(J28=Criteria!$F$25, 1)))))</f>
        <v>0.75</v>
      </c>
      <c r="L28" s="58">
        <f t="shared" si="0"/>
        <v>10.5</v>
      </c>
      <c r="M28" s="59" t="str">
        <f>IF(L28&gt;17, Criteria!$B$33, IF(9&lt;L28, Criteria!$B$34, IF(4&lt;L28, Criteria!$B$35, IF(L28&lt;5, Criteria!$B$36))))</f>
        <v>High</v>
      </c>
      <c r="N28" s="58" t="s">
        <v>142</v>
      </c>
      <c r="O28" s="59" t="s">
        <v>89</v>
      </c>
      <c r="P28" s="59">
        <f>IF(O28=Criteria!$A$21, 1, IF(O28=Criteria!$A$22, 2, IF(O28=Criteria!$A$23, 3, IF(O28=Criteria!$A$24, 4, IF(O28=Criteria!$A$25, 5)))))</f>
        <v>1</v>
      </c>
      <c r="Q28" s="59" t="s">
        <v>80</v>
      </c>
      <c r="R28" s="59">
        <f>IF(Q28=Criteria!$G$6, 1, IF(Q28=Criteria!$G$7, 2, IF(Q28=Criteria!$G$8, 3, IF(Q28=Criteria!$G$9, 4, IF(Q28=Criteria!$G$10, 5)))))</f>
        <v>2</v>
      </c>
      <c r="S28" s="59" t="s">
        <v>53</v>
      </c>
      <c r="T28" s="59" t="s">
        <v>94</v>
      </c>
      <c r="U28" s="59">
        <f>IF(T28=Criteria!$B$6, 16, IF(T28=Criteria!$B$7, 8, IF(T28=Criteria!$B$8, 4, IF(T28=Criteria!$B$9, 2, IF(T28=Criteria!$B$10, 1)))))</f>
        <v>2</v>
      </c>
      <c r="V28" s="59" t="s">
        <v>111</v>
      </c>
      <c r="W28" s="59">
        <f>IF(V28=Criteria!$F$24, 0.75, IF(V28=Criteria!$F$21, 0.1, IF(V28=Criteria!$F$22, 0.25, IF(V28=Criteria!$F$23, 0.5, IF(V28=Criteria!$F$25, 1)))))</f>
        <v>0.25</v>
      </c>
      <c r="X28" s="59">
        <f t="shared" si="1"/>
        <v>1.25</v>
      </c>
      <c r="Y28" s="59" t="str">
        <f>IF(X28&gt;17, Criteria!$B$33, IF(9&lt;X28, Criteria!$B$34, IF(4&lt;X28, Criteria!$B$35, IF(X28&lt;5, Criteria!$B$36))))</f>
        <v>Low</v>
      </c>
    </row>
    <row r="29" spans="1:26" ht="33.75" x14ac:dyDescent="0.3">
      <c r="A29" s="58" t="s">
        <v>62</v>
      </c>
      <c r="D29" s="59" t="b">
        <f>IF(C29=Criteria!$A$21, 1, IF(C29=Criteria!$A$22, 2, IF(C29=Criteria!$A$23, 3, IF(C29=Criteria!$A$24, 4, IF(C29=Criteria!$A$25, 5)))))</f>
        <v>0</v>
      </c>
      <c r="F29" s="59" t="b">
        <f>IF(E29=Criteria!$G$6, 1, IF(E29=Criteria!$G$7, 2, IF(E29=Criteria!$G$8, 3, IF(E29=Criteria!$G$9, 4, IF(E29=Criteria!$G$10, 5)))))</f>
        <v>0</v>
      </c>
      <c r="I29" s="59" t="b">
        <f>IF(H29=Criteria!$B$6, 16, IF(H29=Criteria!$B$7, 8, IF(H29=Criteria!$B$8, 4, IF(H29=Criteria!$B$9, 2, IF(H29=Criteria!$B$10, 1)))))</f>
        <v>0</v>
      </c>
      <c r="K29" s="58" t="b">
        <f>IF(J29=Criteria!$F$24, 0.75, IF(J29=Criteria!$F$21, 0.1, IF(J29=Criteria!$F$22, 0.25, IF(J29=Criteria!$F$23, 0.5, IF(J29=Criteria!$F$25, 1)))))</f>
        <v>0</v>
      </c>
      <c r="L29" s="58">
        <f t="shared" si="0"/>
        <v>0</v>
      </c>
      <c r="M29" s="59" t="str">
        <f>IF(L29&gt;17, Criteria!$B$33, IF(9&lt;L29, Criteria!$B$34, IF(4&lt;L29, Criteria!$B$35, IF(L29&lt;5, Criteria!$B$36))))</f>
        <v>Low</v>
      </c>
      <c r="P29" s="59" t="b">
        <f>IF(O29=Criteria!$A$21, 1, IF(O29=Criteria!$A$22, 2, IF(O29=Criteria!$A$23, 3, IF(O29=Criteria!$A$24, 4, IF(O29=Criteria!$A$25, 5)))))</f>
        <v>0</v>
      </c>
      <c r="R29" s="59" t="b">
        <f>IF(Q29=Criteria!$G$6, 1, IF(Q29=Criteria!$G$7, 2, IF(Q29=Criteria!$G$8, 3, IF(Q29=Criteria!$G$9, 4, IF(Q29=Criteria!$G$10, 5)))))</f>
        <v>0</v>
      </c>
      <c r="U29" s="59" t="b">
        <f>IF(T29=Criteria!$B$6, 16, IF(T29=Criteria!$B$7, 8, IF(T29=Criteria!$B$8, 4, IF(T29=Criteria!$B$9, 2, IF(T29=Criteria!$B$10, 1)))))</f>
        <v>0</v>
      </c>
      <c r="W29" s="59" t="b">
        <f>IF(V29=Criteria!$F$24, 0.75, IF(V29=Criteria!$F$21, 0.1, IF(V29=Criteria!$F$22, 0.25, IF(V29=Criteria!$F$23, 0.5, IF(V29=Criteria!$F$25, 1)))))</f>
        <v>0</v>
      </c>
      <c r="X29" s="59">
        <f t="shared" si="1"/>
        <v>0</v>
      </c>
      <c r="Y29" s="59" t="str">
        <f>IF(X29&gt;17, Criteria!$B$33, IF(9&lt;X29, Criteria!$B$34, IF(4&lt;X29, Criteria!$B$35, IF(X29&lt;5, Criteria!$B$36))))</f>
        <v>Low</v>
      </c>
    </row>
    <row r="30" spans="1:26" ht="33.75" x14ac:dyDescent="0.3">
      <c r="A30" s="58" t="s">
        <v>62</v>
      </c>
      <c r="D30" s="59" t="b">
        <f>IF(C30=Criteria!$A$21, 1, IF(C30=Criteria!$A$22, 2, IF(C30=Criteria!$A$23, 3, IF(C30=Criteria!$A$24, 4, IF(C30=Criteria!$A$25, 5)))))</f>
        <v>0</v>
      </c>
      <c r="F30" s="59" t="b">
        <f>IF(E30=Criteria!$G$6, 1, IF(E30=Criteria!$G$7, 2, IF(E30=Criteria!$G$8, 3, IF(E30=Criteria!$G$9, 4, IF(E30=Criteria!$G$10, 5)))))</f>
        <v>0</v>
      </c>
      <c r="I30" s="59" t="b">
        <f>IF(H30=Criteria!$B$6, 16, IF(H30=Criteria!$B$7, 8, IF(H30=Criteria!$B$8, 4, IF(H30=Criteria!$B$9, 2, IF(H30=Criteria!$B$10, 1)))))</f>
        <v>0</v>
      </c>
      <c r="K30" s="58" t="b">
        <f>IF(J30=Criteria!$F$24, 0.75, IF(J30=Criteria!$F$21, 0.1, IF(J30=Criteria!$F$22, 0.25, IF(J30=Criteria!$F$23, 0.5, IF(J30=Criteria!$F$25, 1)))))</f>
        <v>0</v>
      </c>
      <c r="L30" s="58">
        <f t="shared" si="0"/>
        <v>0</v>
      </c>
      <c r="M30" s="59" t="str">
        <f>IF(L30&gt;17, Criteria!$B$33, IF(9&lt;L30, Criteria!$B$34, IF(4&lt;L30, Criteria!$B$35, IF(L30&lt;5, Criteria!$B$36))))</f>
        <v>Low</v>
      </c>
      <c r="P30" s="59" t="b">
        <f>IF(O30=Criteria!$A$21, 1, IF(O30=Criteria!$A$22, 2, IF(O30=Criteria!$A$23, 3, IF(O30=Criteria!$A$24, 4, IF(O30=Criteria!$A$25, 5)))))</f>
        <v>0</v>
      </c>
      <c r="R30" s="59" t="b">
        <f>IF(Q30=Criteria!$G$6, 1, IF(Q30=Criteria!$G$7, 2, IF(Q30=Criteria!$G$8, 3, IF(Q30=Criteria!$G$9, 4, IF(Q30=Criteria!$G$10, 5)))))</f>
        <v>0</v>
      </c>
      <c r="U30" s="59" t="b">
        <f>IF(T30=Criteria!$B$6, 16, IF(T30=Criteria!$B$7, 8, IF(T30=Criteria!$B$8, 4, IF(T30=Criteria!$B$9, 2, IF(T30=Criteria!$B$10, 1)))))</f>
        <v>0</v>
      </c>
      <c r="W30" s="59" t="b">
        <f>IF(V30=Criteria!$F$24, 0.75, IF(V30=Criteria!$F$21, 0.1, IF(V30=Criteria!$F$22, 0.25, IF(V30=Criteria!$F$23, 0.5, IF(V30=Criteria!$F$25, 1)))))</f>
        <v>0</v>
      </c>
      <c r="X30" s="59">
        <f t="shared" si="1"/>
        <v>0</v>
      </c>
      <c r="Y30" s="59" t="str">
        <f>IF(X30&gt;17, Criteria!$B$33, IF(9&lt;X30, Criteria!$B$34, IF(4&lt;X30, Criteria!$B$35, IF(X30&lt;5, Criteria!$B$36))))</f>
        <v>Low</v>
      </c>
    </row>
    <row r="31" spans="1:26" ht="33.75" x14ac:dyDescent="0.3">
      <c r="A31" s="58" t="s">
        <v>62</v>
      </c>
      <c r="D31" s="59" t="b">
        <f>IF(C31=Criteria!$A$21, 1, IF(C31=Criteria!$A$22, 2, IF(C31=Criteria!$A$23, 3, IF(C31=Criteria!$A$24, 4, IF(C31=Criteria!$A$25, 5)))))</f>
        <v>0</v>
      </c>
      <c r="F31" s="59" t="b">
        <f>IF(E31=Criteria!$G$6, 1, IF(E31=Criteria!$G$7, 2, IF(E31=Criteria!$G$8, 3, IF(E31=Criteria!$G$9, 4, IF(E31=Criteria!$G$10, 5)))))</f>
        <v>0</v>
      </c>
      <c r="I31" s="59" t="b">
        <f>IF(H31=Criteria!$B$6, 16, IF(H31=Criteria!$B$7, 8, IF(H31=Criteria!$B$8, 4, IF(H31=Criteria!$B$9, 2, IF(H31=Criteria!$B$10, 1)))))</f>
        <v>0</v>
      </c>
      <c r="K31" s="58" t="b">
        <f>IF(J31=Criteria!$F$24, 0.75, IF(J31=Criteria!$F$21, 0.1, IF(J31=Criteria!$F$22, 0.25, IF(J31=Criteria!$F$23, 0.5, IF(J31=Criteria!$F$25, 1)))))</f>
        <v>0</v>
      </c>
      <c r="L31" s="58">
        <f t="shared" si="0"/>
        <v>0</v>
      </c>
      <c r="M31" s="59" t="str">
        <f>IF(L31&gt;17, Criteria!$B$33, IF(9&lt;L31, Criteria!$B$34, IF(4&lt;L31, Criteria!$B$35, IF(L31&lt;5, Criteria!$B$36))))</f>
        <v>Low</v>
      </c>
      <c r="P31" s="59" t="b">
        <f>IF(O31=Criteria!$A$21, 1, IF(O31=Criteria!$A$22, 2, IF(O31=Criteria!$A$23, 3, IF(O31=Criteria!$A$24, 4, IF(O31=Criteria!$A$25, 5)))))</f>
        <v>0</v>
      </c>
      <c r="R31" s="59" t="b">
        <f>IF(Q31=Criteria!$G$6, 1, IF(Q31=Criteria!$G$7, 2, IF(Q31=Criteria!$G$8, 3, IF(Q31=Criteria!$G$9, 4, IF(Q31=Criteria!$G$10, 5)))))</f>
        <v>0</v>
      </c>
      <c r="U31" s="59" t="b">
        <f>IF(T31=Criteria!$B$6, 16, IF(T31=Criteria!$B$7, 8, IF(T31=Criteria!$B$8, 4, IF(T31=Criteria!$B$9, 2, IF(T31=Criteria!$B$10, 1)))))</f>
        <v>0</v>
      </c>
      <c r="W31" s="59" t="b">
        <f>IF(V31=Criteria!$F$24, 0.75, IF(V31=Criteria!$F$21, 0.1, IF(V31=Criteria!$F$22, 0.25, IF(V31=Criteria!$F$23, 0.5, IF(V31=Criteria!$F$25, 1)))))</f>
        <v>0</v>
      </c>
      <c r="X31" s="59">
        <f t="shared" si="1"/>
        <v>0</v>
      </c>
      <c r="Y31" s="59" t="str">
        <f>IF(X31&gt;17, Criteria!$B$33, IF(9&lt;X31, Criteria!$B$34, IF(4&lt;X31, Criteria!$B$35, IF(X31&lt;5, Criteria!$B$36))))</f>
        <v>Low</v>
      </c>
    </row>
    <row r="32" spans="1:26" ht="33.75" x14ac:dyDescent="0.3">
      <c r="A32" s="58" t="s">
        <v>62</v>
      </c>
      <c r="D32" s="59" t="b">
        <f>IF(C32=Criteria!$A$21, 1, IF(C32=Criteria!$A$22, 2, IF(C32=Criteria!$A$23, 3, IF(C32=Criteria!$A$24, 4, IF(C32=Criteria!$A$25, 5)))))</f>
        <v>0</v>
      </c>
      <c r="F32" s="59" t="b">
        <f>IF(E32=Criteria!$G$6, 1, IF(E32=Criteria!$G$7, 2, IF(E32=Criteria!$G$8, 3, IF(E32=Criteria!$G$9, 4, IF(E32=Criteria!$G$10, 5)))))</f>
        <v>0</v>
      </c>
      <c r="I32" s="59" t="b">
        <f>IF(H32=Criteria!$B$6, 16, IF(H32=Criteria!$B$7, 8, IF(H32=Criteria!$B$8, 4, IF(H32=Criteria!$B$9, 2, IF(H32=Criteria!$B$10, 1)))))</f>
        <v>0</v>
      </c>
      <c r="K32" s="58" t="b">
        <f>IF(J32=Criteria!$F$24, 0.75, IF(J32=Criteria!$F$21, 0.1, IF(J32=Criteria!$F$22, 0.25, IF(J32=Criteria!$F$23, 0.5, IF(J32=Criteria!$F$25, 1)))))</f>
        <v>0</v>
      </c>
      <c r="L32" s="58">
        <f t="shared" si="0"/>
        <v>0</v>
      </c>
      <c r="M32" s="59" t="str">
        <f>IF(L32&gt;17, Criteria!$B$33, IF(9&lt;L32, Criteria!$B$34, IF(4&lt;L32, Criteria!$B$35, IF(L32&lt;5, Criteria!$B$36))))</f>
        <v>Low</v>
      </c>
      <c r="P32" s="59" t="b">
        <f>IF(O32=Criteria!$A$21, 1, IF(O32=Criteria!$A$22, 2, IF(O32=Criteria!$A$23, 3, IF(O32=Criteria!$A$24, 4, IF(O32=Criteria!$A$25, 5)))))</f>
        <v>0</v>
      </c>
      <c r="R32" s="59" t="b">
        <f>IF(Q32=Criteria!$G$6, 1, IF(Q32=Criteria!$G$7, 2, IF(Q32=Criteria!$G$8, 3, IF(Q32=Criteria!$G$9, 4, IF(Q32=Criteria!$G$10, 5)))))</f>
        <v>0</v>
      </c>
      <c r="U32" s="59" t="b">
        <f>IF(T32=Criteria!$B$6, 16, IF(T32=Criteria!$B$7, 8, IF(T32=Criteria!$B$8, 4, IF(T32=Criteria!$B$9, 2, IF(T32=Criteria!$B$10, 1)))))</f>
        <v>0</v>
      </c>
      <c r="W32" s="59" t="b">
        <f>IF(V32=Criteria!$F$24, 0.75, IF(V32=Criteria!$F$21, 0.1, IF(V32=Criteria!$F$22, 0.25, IF(V32=Criteria!$F$23, 0.5, IF(V32=Criteria!$F$25, 1)))))</f>
        <v>0</v>
      </c>
      <c r="X32" s="59">
        <f t="shared" si="1"/>
        <v>0</v>
      </c>
      <c r="Y32" s="59" t="str">
        <f>IF(X32&gt;17, Criteria!$B$33, IF(9&lt;X32, Criteria!$B$34, IF(4&lt;X32, Criteria!$B$35, IF(X32&lt;5, Criteria!$B$36))))</f>
        <v>Low</v>
      </c>
    </row>
    <row r="33" spans="1:25" ht="33.75" x14ac:dyDescent="0.3">
      <c r="A33" s="58" t="s">
        <v>62</v>
      </c>
      <c r="D33" s="59" t="b">
        <f>IF(C33=Criteria!$A$21, 1, IF(C33=Criteria!$A$22, 2, IF(C33=Criteria!$A$23, 3, IF(C33=Criteria!$A$24, 4, IF(C33=Criteria!$A$25, 5)))))</f>
        <v>0</v>
      </c>
      <c r="F33" s="59" t="b">
        <f>IF(E33=Criteria!$G$6, 1, IF(E33=Criteria!$G$7, 2, IF(E33=Criteria!$G$8, 3, IF(E33=Criteria!$G$9, 4, IF(E33=Criteria!$G$10, 5)))))</f>
        <v>0</v>
      </c>
      <c r="I33" s="59" t="b">
        <f>IF(H33=Criteria!$B$6, 16, IF(H33=Criteria!$B$7, 8, IF(H33=Criteria!$B$8, 4, IF(H33=Criteria!$B$9, 2, IF(H33=Criteria!$B$10, 1)))))</f>
        <v>0</v>
      </c>
      <c r="K33" s="58" t="b">
        <f>IF(J33=Criteria!$F$24, 0.75, IF(J33=Criteria!$F$21, 0.1, IF(J33=Criteria!$F$22, 0.25, IF(J33=Criteria!$F$23, 0.5, IF(J33=Criteria!$F$25, 1)))))</f>
        <v>0</v>
      </c>
      <c r="L33" s="58">
        <f t="shared" si="0"/>
        <v>0</v>
      </c>
      <c r="M33" s="59" t="str">
        <f>IF(L33&gt;17, Criteria!$B$33, IF(9&lt;L33, Criteria!$B$34, IF(4&lt;L33, Criteria!$B$35, IF(L33&lt;5, Criteria!$B$36))))</f>
        <v>Low</v>
      </c>
      <c r="P33" s="59" t="b">
        <f>IF(O33=Criteria!$A$21, 1, IF(O33=Criteria!$A$22, 2, IF(O33=Criteria!$A$23, 3, IF(O33=Criteria!$A$24, 4, IF(O33=Criteria!$A$25, 5)))))</f>
        <v>0</v>
      </c>
      <c r="R33" s="59" t="b">
        <f>IF(Q33=Criteria!$G$6, 1, IF(Q33=Criteria!$G$7, 2, IF(Q33=Criteria!$G$8, 3, IF(Q33=Criteria!$G$9, 4, IF(Q33=Criteria!$G$10, 5)))))</f>
        <v>0</v>
      </c>
      <c r="U33" s="59" t="b">
        <f>IF(T33=Criteria!$B$6, 16, IF(T33=Criteria!$B$7, 8, IF(T33=Criteria!$B$8, 4, IF(T33=Criteria!$B$9, 2, IF(T33=Criteria!$B$10, 1)))))</f>
        <v>0</v>
      </c>
      <c r="W33" s="59" t="b">
        <f>IF(V33=Criteria!$F$24, 0.75, IF(V33=Criteria!$F$21, 0.1, IF(V33=Criteria!$F$22, 0.25, IF(V33=Criteria!$F$23, 0.5, IF(V33=Criteria!$F$25, 1)))))</f>
        <v>0</v>
      </c>
      <c r="X33" s="59">
        <f t="shared" si="1"/>
        <v>0</v>
      </c>
      <c r="Y33" s="59" t="str">
        <f>IF(X33&gt;17, Criteria!$B$33, IF(9&lt;X33, Criteria!$B$34, IF(4&lt;X33, Criteria!$B$35, IF(X33&lt;5, Criteria!$B$36))))</f>
        <v>Low</v>
      </c>
    </row>
    <row r="34" spans="1:25" ht="33.75" x14ac:dyDescent="0.3">
      <c r="A34" s="58" t="s">
        <v>62</v>
      </c>
      <c r="D34" s="59" t="b">
        <f>IF(C34=Criteria!$A$21, 1, IF(C34=Criteria!$A$22, 2, IF(C34=Criteria!$A$23, 3, IF(C34=Criteria!$A$24, 4, IF(C34=Criteria!$A$25, 5)))))</f>
        <v>0</v>
      </c>
      <c r="F34" s="59" t="b">
        <f>IF(E34=Criteria!$G$6, 1, IF(E34=Criteria!$G$7, 2, IF(E34=Criteria!$G$8, 3, IF(E34=Criteria!$G$9, 4, IF(E34=Criteria!$G$10, 5)))))</f>
        <v>0</v>
      </c>
      <c r="I34" s="59" t="b">
        <f>IF(H34=Criteria!$B$6, 16, IF(H34=Criteria!$B$7, 8, IF(H34=Criteria!$B$8, 4, IF(H34=Criteria!$B$9, 2, IF(H34=Criteria!$B$10, 1)))))</f>
        <v>0</v>
      </c>
      <c r="K34" s="58" t="b">
        <f>IF(J34=Criteria!$F$24, 0.75, IF(J34=Criteria!$F$21, 0.1, IF(J34=Criteria!$F$22, 0.25, IF(J34=Criteria!$F$23, 0.5, IF(J34=Criteria!$F$25, 1)))))</f>
        <v>0</v>
      </c>
      <c r="L34" s="58">
        <f t="shared" si="0"/>
        <v>0</v>
      </c>
      <c r="M34" s="59" t="str">
        <f>IF(L34&gt;17, Criteria!$B$33, IF(9&lt;L34, Criteria!$B$34, IF(4&lt;L34, Criteria!$B$35, IF(L34&lt;5, Criteria!$B$36))))</f>
        <v>Low</v>
      </c>
      <c r="P34" s="59" t="b">
        <f>IF(O34=Criteria!$A$21, 1, IF(O34=Criteria!$A$22, 2, IF(O34=Criteria!$A$23, 3, IF(O34=Criteria!$A$24, 4, IF(O34=Criteria!$A$25, 5)))))</f>
        <v>0</v>
      </c>
      <c r="R34" s="59" t="b">
        <f>IF(Q34=Criteria!$G$6, 1, IF(Q34=Criteria!$G$7, 2, IF(Q34=Criteria!$G$8, 3, IF(Q34=Criteria!$G$9, 4, IF(Q34=Criteria!$G$10, 5)))))</f>
        <v>0</v>
      </c>
      <c r="U34" s="59" t="b">
        <f>IF(T34=Criteria!$B$6, 16, IF(T34=Criteria!$B$7, 8, IF(T34=Criteria!$B$8, 4, IF(T34=Criteria!$B$9, 2, IF(T34=Criteria!$B$10, 1)))))</f>
        <v>0</v>
      </c>
      <c r="W34" s="59" t="b">
        <f>IF(V34=Criteria!$F$24, 0.75, IF(V34=Criteria!$F$21, 0.1, IF(V34=Criteria!$F$22, 0.25, IF(V34=Criteria!$F$23, 0.5, IF(V34=Criteria!$F$25, 1)))))</f>
        <v>0</v>
      </c>
      <c r="X34" s="59">
        <f t="shared" si="1"/>
        <v>0</v>
      </c>
      <c r="Y34" s="59" t="str">
        <f>IF(X34&gt;17, Criteria!$B$33, IF(9&lt;X34, Criteria!$B$34, IF(4&lt;X34, Criteria!$B$35, IF(X34&lt;5, Criteria!$B$36))))</f>
        <v>Low</v>
      </c>
    </row>
    <row r="35" spans="1:25" ht="33.75" x14ac:dyDescent="0.3">
      <c r="A35" s="58" t="s">
        <v>62</v>
      </c>
      <c r="D35" s="59" t="b">
        <f>IF(C35=Criteria!$A$21, 1, IF(C35=Criteria!$A$22, 2, IF(C35=Criteria!$A$23, 3, IF(C35=Criteria!$A$24, 4, IF(C35=Criteria!$A$25, 5)))))</f>
        <v>0</v>
      </c>
      <c r="F35" s="59" t="b">
        <f>IF(E35=Criteria!$G$6, 1, IF(E35=Criteria!$G$7, 2, IF(E35=Criteria!$G$8, 3, IF(E35=Criteria!$G$9, 4, IF(E35=Criteria!$G$10, 5)))))</f>
        <v>0</v>
      </c>
      <c r="I35" s="59" t="b">
        <f>IF(H35=Criteria!$B$6, 16, IF(H35=Criteria!$B$7, 8, IF(H35=Criteria!$B$8, 4, IF(H35=Criteria!$B$9, 2, IF(H35=Criteria!$B$10, 1)))))</f>
        <v>0</v>
      </c>
      <c r="K35" s="58" t="b">
        <f>IF(J35=Criteria!$F$24, 0.75, IF(J35=Criteria!$F$21, 0.1, IF(J35=Criteria!$F$22, 0.25, IF(J35=Criteria!$F$23, 0.5, IF(J35=Criteria!$F$25, 1)))))</f>
        <v>0</v>
      </c>
      <c r="L35" s="58">
        <f t="shared" si="0"/>
        <v>0</v>
      </c>
      <c r="M35" s="59" t="str">
        <f>IF(L35&gt;17, Criteria!$B$33, IF(9&lt;L35, Criteria!$B$34, IF(4&lt;L35, Criteria!$B$35, IF(L35&lt;5, Criteria!$B$36))))</f>
        <v>Low</v>
      </c>
      <c r="P35" s="59" t="b">
        <f>IF(O35=Criteria!$A$21, 1, IF(O35=Criteria!$A$22, 2, IF(O35=Criteria!$A$23, 3, IF(O35=Criteria!$A$24, 4, IF(O35=Criteria!$A$25, 5)))))</f>
        <v>0</v>
      </c>
      <c r="R35" s="59" t="b">
        <f>IF(Q35=Criteria!$G$6, 1, IF(Q35=Criteria!$G$7, 2, IF(Q35=Criteria!$G$8, 3, IF(Q35=Criteria!$G$9, 4, IF(Q35=Criteria!$G$10, 5)))))</f>
        <v>0</v>
      </c>
      <c r="U35" s="59" t="b">
        <f>IF(T35=Criteria!$B$6, 16, IF(T35=Criteria!$B$7, 8, IF(T35=Criteria!$B$8, 4, IF(T35=Criteria!$B$9, 2, IF(T35=Criteria!$B$10, 1)))))</f>
        <v>0</v>
      </c>
      <c r="W35" s="59" t="b">
        <f>IF(V35=Criteria!$F$24, 0.75, IF(V35=Criteria!$F$21, 0.1, IF(V35=Criteria!$F$22, 0.25, IF(V35=Criteria!$F$23, 0.5, IF(V35=Criteria!$F$25, 1)))))</f>
        <v>0</v>
      </c>
      <c r="X35" s="59">
        <f t="shared" si="1"/>
        <v>0</v>
      </c>
      <c r="Y35" s="59" t="str">
        <f>IF(X35&gt;17, Criteria!$B$33, IF(9&lt;X35, Criteria!$B$34, IF(4&lt;X35, Criteria!$B$35, IF(X35&lt;5, Criteria!$B$36))))</f>
        <v>Low</v>
      </c>
    </row>
  </sheetData>
  <mergeCells count="20">
    <mergeCell ref="X6:X7"/>
    <mergeCell ref="Y6:Y7"/>
    <mergeCell ref="P6:P7"/>
    <mergeCell ref="Q6:Q7"/>
    <mergeCell ref="R6:R7"/>
    <mergeCell ref="S6:S7"/>
    <mergeCell ref="T6:T7"/>
    <mergeCell ref="U6:U7"/>
    <mergeCell ref="H6:H7"/>
    <mergeCell ref="I6:I7"/>
    <mergeCell ref="L6:L7"/>
    <mergeCell ref="M6:M7"/>
    <mergeCell ref="N6:N7"/>
    <mergeCell ref="O6:O7"/>
    <mergeCell ref="A6:A7"/>
    <mergeCell ref="C6:C7"/>
    <mergeCell ref="D6:D7"/>
    <mergeCell ref="E6:E7"/>
    <mergeCell ref="F6:F7"/>
    <mergeCell ref="G6:G7"/>
  </mergeCells>
  <conditionalFormatting sqref="M1:M23 M25:M1048576">
    <cfRule type="cellIs" dxfId="26" priority="12" operator="equal">
      <formula>"fatally flawed"</formula>
    </cfRule>
    <cfRule type="cellIs" dxfId="25" priority="16" operator="equal">
      <formula>"low"</formula>
    </cfRule>
    <cfRule type="cellIs" dxfId="24" priority="17" operator="equal">
      <formula>"medium"</formula>
    </cfRule>
    <cfRule type="cellIs" dxfId="23" priority="18" operator="equal">
      <formula>"High"</formula>
    </cfRule>
  </conditionalFormatting>
  <conditionalFormatting sqref="Y1:Y23 Y25:Y1048576">
    <cfRule type="cellIs" dxfId="22" priority="13" operator="equal">
      <formula>"low"</formula>
    </cfRule>
    <cfRule type="cellIs" dxfId="21" priority="14" operator="equal">
      <formula>"medium"</formula>
    </cfRule>
    <cfRule type="cellIs" dxfId="20" priority="15" operator="equal">
      <formula>"high"</formula>
    </cfRule>
  </conditionalFormatting>
  <conditionalFormatting sqref="B1:B23 B25:B1048576">
    <cfRule type="cellIs" dxfId="19" priority="10" operator="equal">
      <formula>"Positive"</formula>
    </cfRule>
    <cfRule type="cellIs" dxfId="18" priority="11" operator="equal">
      <formula>"negative"</formula>
    </cfRule>
  </conditionalFormatting>
  <conditionalFormatting sqref="M24">
    <cfRule type="cellIs" dxfId="17" priority="3" operator="equal">
      <formula>"fatally flawed"</formula>
    </cfRule>
    <cfRule type="cellIs" dxfId="16" priority="7" operator="equal">
      <formula>"low"</formula>
    </cfRule>
    <cfRule type="cellIs" dxfId="15" priority="8" operator="equal">
      <formula>"medium"</formula>
    </cfRule>
    <cfRule type="cellIs" dxfId="14" priority="9" operator="equal">
      <formula>"High"</formula>
    </cfRule>
  </conditionalFormatting>
  <conditionalFormatting sqref="Y24">
    <cfRule type="cellIs" dxfId="13" priority="4" operator="equal">
      <formula>"low"</formula>
    </cfRule>
    <cfRule type="cellIs" dxfId="12" priority="5" operator="equal">
      <formula>"medium"</formula>
    </cfRule>
    <cfRule type="cellIs" dxfId="11" priority="6" operator="equal">
      <formula>"high"</formula>
    </cfRule>
  </conditionalFormatting>
  <conditionalFormatting sqref="B24">
    <cfRule type="cellIs" dxfId="10" priority="1" operator="equal">
      <formula>"Positive"</formula>
    </cfRule>
    <cfRule type="cellIs" dxfId="9" priority="2" operator="equal">
      <formula>"negative"</formula>
    </cfRule>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Criteria!$G$3:$I$3</xm:f>
          </x14:formula1>
          <xm:sqref>Z8:Z35</xm:sqref>
        </x14:dataValidation>
        <x14:dataValidation type="list" allowBlank="1" showInputMessage="1" showErrorMessage="1">
          <x14:formula1>
            <xm:f>Criteria!$B$6:$B$10</xm:f>
          </x14:formula1>
          <xm:sqref>T8:T35 H8:H35</xm:sqref>
        </x14:dataValidation>
        <x14:dataValidation type="list" allowBlank="1" showInputMessage="1" showErrorMessage="1">
          <x14:formula1>
            <xm:f>Criteria!$F$21:$F$25</xm:f>
          </x14:formula1>
          <xm:sqref>V8:V35 J8:J35</xm:sqref>
        </x14:dataValidation>
        <x14:dataValidation type="list" allowBlank="1" showInputMessage="1" showErrorMessage="1">
          <x14:formula1>
            <xm:f>Criteria!$A$21:$A$25</xm:f>
          </x14:formula1>
          <xm:sqref>O8:O35 C8:C35</xm:sqref>
        </x14:dataValidation>
        <x14:dataValidation type="list" allowBlank="1" showInputMessage="1" showErrorMessage="1">
          <x14:formula1>
            <xm:f>Criteria!$G$13:$G$16</xm:f>
          </x14:formula1>
          <xm:sqref>S8:S35 G8:G35</xm:sqref>
        </x14:dataValidation>
        <x14:dataValidation type="list" allowBlank="1" showInputMessage="1" showErrorMessage="1">
          <x14:formula1>
            <xm:f>Criteria!$G$6:$G$10</xm:f>
          </x14:formula1>
          <xm:sqref>Q8:Q35 E8:E35</xm:sqref>
        </x14:dataValidation>
        <x14:dataValidation type="list" allowBlank="1" showInputMessage="1" showErrorMessage="1">
          <x14:formula1>
            <xm:f>Criteria!$B$3:$C$3</xm:f>
          </x14:formula1>
          <xm:sqref>B8:B35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opLeftCell="A11" workbookViewId="0">
      <selection activeCell="A13" sqref="A13"/>
    </sheetView>
  </sheetViews>
  <sheetFormatPr defaultColWidth="9.140625" defaultRowHeight="15" x14ac:dyDescent="0.25"/>
  <cols>
    <col min="1" max="1" width="55.85546875" style="34" customWidth="1"/>
    <col min="2" max="2" width="11.7109375" style="34" customWidth="1"/>
    <col min="3" max="3" width="10.42578125" style="34" customWidth="1"/>
    <col min="4" max="4" width="2.5703125" style="34" customWidth="1"/>
    <col min="5" max="5" width="16.7109375" style="34" customWidth="1"/>
    <col min="6" max="6" width="2.28515625" style="34" customWidth="1"/>
    <col min="7" max="7" width="11.28515625" style="34" customWidth="1"/>
    <col min="8" max="8" width="12.42578125" style="34" customWidth="1"/>
    <col min="9" max="9" width="1.85546875" style="34" customWidth="1"/>
    <col min="10" max="10" width="15.42578125" style="34" customWidth="1"/>
    <col min="11" max="11" width="3.140625" style="34" customWidth="1"/>
    <col min="12" max="13" width="11.140625" style="34" customWidth="1"/>
    <col min="14" max="14" width="42" style="34" customWidth="1"/>
    <col min="15" max="15" width="9.140625" style="34"/>
    <col min="16" max="16" width="2.5703125" style="34" customWidth="1"/>
    <col min="17" max="17" width="13.5703125" style="34" customWidth="1"/>
    <col min="18" max="18" width="2.7109375" style="34" customWidth="1"/>
    <col min="19" max="19" width="11.28515625" style="34" customWidth="1"/>
    <col min="20" max="20" width="12.42578125" style="34" customWidth="1"/>
    <col min="21" max="21" width="2.28515625" style="34" customWidth="1"/>
    <col min="22" max="22" width="18.140625" style="34" customWidth="1"/>
    <col min="23" max="23" width="3.28515625" style="34" customWidth="1"/>
    <col min="24" max="25" width="11.42578125" style="34" customWidth="1"/>
    <col min="26" max="26" width="12.5703125" style="34" customWidth="1"/>
    <col min="27" max="16384" width="9.140625" style="34"/>
  </cols>
  <sheetData>
    <row r="1" spans="1:26" hidden="1" x14ac:dyDescent="0.25"/>
    <row r="2" spans="1:26" hidden="1" x14ac:dyDescent="0.25"/>
    <row r="3" spans="1:26" hidden="1" x14ac:dyDescent="0.25"/>
    <row r="4" spans="1:26" hidden="1" x14ac:dyDescent="0.25"/>
    <row r="5" spans="1:26" ht="15.75" hidden="1" thickBot="1" x14ac:dyDescent="0.3"/>
    <row r="6" spans="1:26" ht="44.25" customHeight="1" x14ac:dyDescent="0.25">
      <c r="A6" s="44" t="s">
        <v>0</v>
      </c>
      <c r="B6" s="40" t="s">
        <v>1</v>
      </c>
      <c r="C6" s="44" t="s">
        <v>2</v>
      </c>
      <c r="D6" s="44" t="s">
        <v>60</v>
      </c>
      <c r="E6" s="44" t="s">
        <v>3</v>
      </c>
      <c r="F6" s="44" t="s">
        <v>49</v>
      </c>
      <c r="G6" s="44" t="s">
        <v>4</v>
      </c>
      <c r="H6" s="44" t="s">
        <v>5</v>
      </c>
      <c r="I6" s="44" t="s">
        <v>58</v>
      </c>
      <c r="J6" s="40" t="s">
        <v>6</v>
      </c>
      <c r="K6" s="40" t="s">
        <v>59</v>
      </c>
      <c r="L6" s="44" t="s">
        <v>63</v>
      </c>
      <c r="M6" s="44" t="s">
        <v>7</v>
      </c>
      <c r="N6" s="44" t="s">
        <v>8</v>
      </c>
      <c r="O6" s="44" t="s">
        <v>2</v>
      </c>
      <c r="P6" s="44" t="s">
        <v>60</v>
      </c>
      <c r="Q6" s="44" t="s">
        <v>3</v>
      </c>
      <c r="R6" s="44" t="s">
        <v>49</v>
      </c>
      <c r="S6" s="44" t="s">
        <v>4</v>
      </c>
      <c r="T6" s="44" t="s">
        <v>5</v>
      </c>
      <c r="U6" s="44" t="s">
        <v>58</v>
      </c>
      <c r="V6" s="40" t="s">
        <v>6</v>
      </c>
      <c r="W6" s="40" t="s">
        <v>59</v>
      </c>
      <c r="X6" s="44" t="s">
        <v>73</v>
      </c>
      <c r="Y6" s="44" t="s">
        <v>74</v>
      </c>
      <c r="Z6" s="1" t="s">
        <v>9</v>
      </c>
    </row>
    <row r="7" spans="1:26" ht="15.75" thickBot="1" x14ac:dyDescent="0.3">
      <c r="A7" s="45"/>
      <c r="B7" s="41"/>
      <c r="C7" s="45"/>
      <c r="D7" s="45"/>
      <c r="E7" s="45"/>
      <c r="F7" s="45"/>
      <c r="G7" s="45"/>
      <c r="H7" s="45"/>
      <c r="I7" s="45"/>
      <c r="J7" s="41"/>
      <c r="K7" s="41"/>
      <c r="L7" s="45"/>
      <c r="M7" s="45"/>
      <c r="N7" s="45"/>
      <c r="O7" s="45"/>
      <c r="P7" s="45"/>
      <c r="Q7" s="45"/>
      <c r="R7" s="45"/>
      <c r="S7" s="45"/>
      <c r="T7" s="45"/>
      <c r="U7" s="45"/>
      <c r="V7" s="41"/>
      <c r="W7" s="41"/>
      <c r="X7" s="45"/>
      <c r="Y7" s="45"/>
      <c r="Z7" s="2" t="s">
        <v>10</v>
      </c>
    </row>
    <row r="8" spans="1:26" ht="74.25" customHeight="1" x14ac:dyDescent="0.25">
      <c r="A8" s="34" t="s">
        <v>97</v>
      </c>
      <c r="B8" s="34" t="s">
        <v>12</v>
      </c>
      <c r="C8" s="34" t="s">
        <v>90</v>
      </c>
      <c r="D8" s="34">
        <f>IF(C8=Criteria!$A$21, 1, IF(C8=Criteria!$A$22, 2, IF(C8=Criteria!$A$23, 3, IF(C8=Criteria!$A$24, 4, IF(C8=Criteria!$A$25, 5)))))</f>
        <v>2</v>
      </c>
      <c r="E8" s="34" t="s">
        <v>82</v>
      </c>
      <c r="F8" s="34">
        <f>IF(E8=Criteria!$G$6, 1, IF(E8=Criteria!$G$7, 2, IF(E8=Criteria!$G$8, 3, IF(E8=Criteria!$G$9, 4, IF(E8=Criteria!$G$10, 5)))))</f>
        <v>4</v>
      </c>
      <c r="G8" s="34" t="s">
        <v>57</v>
      </c>
      <c r="H8" s="34" t="s">
        <v>77</v>
      </c>
      <c r="I8" s="34">
        <f>IF(H8=Criteria!$B$6, 16, IF(H8=Criteria!$B$7, 8, IF(H8=Criteria!$B$8, 4, IF(H8=Criteria!$B$9, 2, IF(H8=Criteria!$B$10, 1)))))</f>
        <v>4</v>
      </c>
      <c r="J8" s="34" t="s">
        <v>87</v>
      </c>
      <c r="K8" s="34">
        <f>IF(J8=Criteria!$F$24, 0.75, IF(J8=Criteria!$F$21, 0.1, IF(J8=Criteria!$F$22, 0.25, IF(J8=Criteria!$F$23, 0.5, IF(J8=Criteria!$F$25, 1)))))</f>
        <v>0.75</v>
      </c>
      <c r="L8" s="34">
        <f>(D8+F8+I8)*K8</f>
        <v>7.5</v>
      </c>
      <c r="M8" s="34" t="str">
        <f>IF(L8&gt;17, Criteria!$B$33, IF(9&lt;L8, Criteria!$B$34, IF(4&lt;L8, Criteria!$B$35, IF(L8&lt;5, Criteria!$B$36))))</f>
        <v>Medium</v>
      </c>
      <c r="N8" s="34" t="s">
        <v>98</v>
      </c>
      <c r="O8" s="34" t="s">
        <v>90</v>
      </c>
      <c r="P8" s="34">
        <f>IF(O8=Criteria!$A$21, 1, IF(O8=Criteria!$A$22, 2, IF(O8=Criteria!$A$23, 3, IF(O8=Criteria!$A$24, 4, IF(O8=Criteria!$A$25, 5)))))</f>
        <v>2</v>
      </c>
      <c r="Q8" s="34" t="s">
        <v>82</v>
      </c>
      <c r="R8" s="34">
        <f>IF(Q8=Criteria!$G$6, 1, IF(Q8=Criteria!$G$7, 2, IF(Q8=Criteria!$G$8, 3, IF(Q8=Criteria!$G$9, 4, IF(Q8=Criteria!$G$10, 5)))))</f>
        <v>4</v>
      </c>
      <c r="S8" s="34" t="s">
        <v>57</v>
      </c>
      <c r="T8" s="34" t="s">
        <v>77</v>
      </c>
      <c r="U8" s="34">
        <f>IF(T8=Criteria!$B$6, 16, IF(T8=Criteria!$B$7, 8, IF(T8=Criteria!$B$8, 4, IF(T8=Criteria!$B$9, 2, IF(T8=Criteria!$B$10, 1)))))</f>
        <v>4</v>
      </c>
      <c r="V8" s="34" t="s">
        <v>87</v>
      </c>
      <c r="W8" s="34">
        <f>IF(V8=Criteria!$F$24, 0.75, IF(V8=Criteria!$F$21, 0.1, IF(V8=Criteria!$F$22, 0.25, IF(V8=Criteria!$F$23, 0.5, IF(V8=Criteria!$F$25, 1)))))</f>
        <v>0.75</v>
      </c>
      <c r="X8" s="34">
        <f>(P8+R8+U8)*W8</f>
        <v>7.5</v>
      </c>
      <c r="Y8" s="34" t="str">
        <f>IF(X8&gt;17, Criteria!$B$33, IF(9&lt;X8, Criteria!$B$34, IF(4&lt;X8, Criteria!$B$35, IF(X8&lt;5, Criteria!$B$36))))</f>
        <v>Medium</v>
      </c>
      <c r="Z8" s="34" t="s">
        <v>17</v>
      </c>
    </row>
    <row r="9" spans="1:26" ht="138" customHeight="1" x14ac:dyDescent="0.25">
      <c r="A9" s="34" t="s">
        <v>99</v>
      </c>
      <c r="B9" s="34" t="s">
        <v>12</v>
      </c>
      <c r="C9" s="34" t="s">
        <v>91</v>
      </c>
      <c r="D9" s="34">
        <f>IF(C9=Criteria!$A$21, 1, IF(C9=Criteria!$A$22, 2, IF(C9=Criteria!$A$23, 3, IF(C9=Criteria!$A$24, 4, IF(C9=Criteria!$A$25, 5)))))</f>
        <v>3</v>
      </c>
      <c r="E9" s="34" t="s">
        <v>82</v>
      </c>
      <c r="F9" s="34">
        <f>IF(E9=Criteria!$G$6, 1, IF(E9=Criteria!$G$7, 2, IF(E9=Criteria!$G$8, 3, IF(E9=Criteria!$G$9, 4, IF(E9=Criteria!$G$10, 5)))))</f>
        <v>4</v>
      </c>
      <c r="G9" s="34" t="s">
        <v>57</v>
      </c>
      <c r="H9" s="34" t="s">
        <v>77</v>
      </c>
      <c r="I9" s="34">
        <f>IF(H9=Criteria!$B$6, 16, IF(H9=Criteria!$B$7, 8, IF(H9=Criteria!$B$8, 4, IF(H9=Criteria!$B$9, 2, IF(H9=Criteria!$B$10, 1)))))</f>
        <v>4</v>
      </c>
      <c r="J9" s="34" t="s">
        <v>86</v>
      </c>
      <c r="K9" s="34">
        <f>IF(J9=Criteria!$F$24, 0.75, IF(J9=Criteria!$F$21, 0.1, IF(J9=Criteria!$F$22, 0.25, IF(J9=Criteria!$F$23, 0.5, IF(J9=Criteria!$F$25, 1)))))</f>
        <v>0.5</v>
      </c>
      <c r="L9" s="34">
        <f>(D9+F9+I9)*K9</f>
        <v>5.5</v>
      </c>
      <c r="M9" s="34" t="str">
        <f>IF(L9&gt;17, Criteria!$B$33, IF(9&lt;L9, Criteria!$B$34, IF(4&lt;L9, Criteria!$B$35, IF(L9&lt;5, Criteria!$B$36))))</f>
        <v>Medium</v>
      </c>
      <c r="N9" s="34" t="s">
        <v>100</v>
      </c>
      <c r="O9" s="34" t="s">
        <v>90</v>
      </c>
      <c r="P9" s="34">
        <f>IF(O9=Criteria!$A$21, 1, IF(O9=Criteria!$A$22, 2, IF(O9=Criteria!$A$23, 3, IF(O9=Criteria!$A$24, 4, IF(O9=Criteria!$A$25, 5)))))</f>
        <v>2</v>
      </c>
      <c r="Q9" s="34" t="s">
        <v>81</v>
      </c>
      <c r="R9" s="34">
        <f>IF(Q9=Criteria!$G$6, 1, IF(Q9=Criteria!$G$7, 2, IF(Q9=Criteria!$G$8, 3, IF(Q9=Criteria!$G$9, 4, IF(Q9=Criteria!$G$10, 5)))))</f>
        <v>3</v>
      </c>
      <c r="S9" s="34" t="s">
        <v>57</v>
      </c>
      <c r="T9" s="34" t="s">
        <v>77</v>
      </c>
      <c r="U9" s="34">
        <f>IF(T9=Criteria!$B$6, 16, IF(T9=Criteria!$B$7, 8, IF(T9=Criteria!$B$8, 4, IF(T9=Criteria!$B$9, 2, IF(T9=Criteria!$B$10, 1)))))</f>
        <v>4</v>
      </c>
      <c r="V9" s="34" t="s">
        <v>86</v>
      </c>
      <c r="W9" s="34">
        <f>IF(V9=Criteria!$F$24, 0.75, IF(V9=Criteria!$F$21, 0.1, IF(V9=Criteria!$F$22, 0.25, IF(V9=Criteria!$F$23, 0.5, IF(V9=Criteria!$F$25, 1)))))</f>
        <v>0.5</v>
      </c>
      <c r="X9" s="34">
        <f>(P9+R9+U9)*W9</f>
        <v>4.5</v>
      </c>
      <c r="Y9" s="34" t="str">
        <f>IF(X9&gt;17, Criteria!$B$33, IF(9&lt;X9, Criteria!$B$34, IF(4&lt;X9, Criteria!$B$35, IF(X9&lt;5, Criteria!$B$36))))</f>
        <v>Medium</v>
      </c>
      <c r="Z9" s="34" t="s">
        <v>19</v>
      </c>
    </row>
    <row r="10" spans="1:26" ht="136.5" customHeight="1" x14ac:dyDescent="0.25">
      <c r="A10" s="34" t="s">
        <v>101</v>
      </c>
      <c r="B10" s="34" t="s">
        <v>12</v>
      </c>
      <c r="C10" s="34" t="s">
        <v>90</v>
      </c>
      <c r="D10" s="34">
        <f>IF(C10=Criteria!$A$21, 1, IF(C10=Criteria!$A$22, 2, IF(C10=Criteria!$A$23, 3, IF(C10=Criteria!$A$24, 4, IF(C10=Criteria!$A$25, 5)))))</f>
        <v>2</v>
      </c>
      <c r="E10" s="34" t="s">
        <v>82</v>
      </c>
      <c r="F10" s="34">
        <f>IF(E10=Criteria!$G$6, 1, IF(E10=Criteria!$G$7, 2, IF(E10=Criteria!$G$8, 3, IF(E10=Criteria!$G$9, 4, IF(E10=Criteria!$G$10, 5)))))</f>
        <v>4</v>
      </c>
      <c r="G10" s="34" t="s">
        <v>57</v>
      </c>
      <c r="H10" s="34" t="s">
        <v>77</v>
      </c>
      <c r="I10" s="34">
        <f>IF(H10=Criteria!$B$6, 16, IF(H10=Criteria!$B$7, 8, IF(H10=Criteria!$B$8, 4, IF(H10=Criteria!$B$9, 2, IF(H10=Criteria!$B$10, 1)))))</f>
        <v>4</v>
      </c>
      <c r="J10" s="34" t="s">
        <v>87</v>
      </c>
      <c r="K10" s="34">
        <f>IF(J10=Criteria!$F$24, 0.75, IF(J10=Criteria!$F$21, 0.1, IF(J10=Criteria!$F$22, 0.25, IF(J10=Criteria!$F$23, 0.5, IF(J10=Criteria!$F$25, 1)))))</f>
        <v>0.75</v>
      </c>
      <c r="L10" s="34">
        <f t="shared" ref="L10:L40" si="0">(D10+F10+I10)*K10</f>
        <v>7.5</v>
      </c>
      <c r="M10" s="34" t="str">
        <f>IF(L10&gt;17, Criteria!$B$33, IF(9&lt;L10, Criteria!$B$34, IF(4&lt;L10, Criteria!$B$35, IF(L10&lt;5, Criteria!$B$36))))</f>
        <v>Medium</v>
      </c>
      <c r="N10" s="34" t="s">
        <v>102</v>
      </c>
      <c r="O10" s="34" t="s">
        <v>90</v>
      </c>
      <c r="P10" s="34">
        <f>IF(O10=Criteria!$A$21, 1, IF(O10=Criteria!$A$22, 2, IF(O10=Criteria!$A$23, 3, IF(O10=Criteria!$A$24, 4, IF(O10=Criteria!$A$25, 5)))))</f>
        <v>2</v>
      </c>
      <c r="Q10" s="34" t="s">
        <v>82</v>
      </c>
      <c r="R10" s="34">
        <f>IF(Q10=Criteria!$G$6, 1, IF(Q10=Criteria!$G$7, 2, IF(Q10=Criteria!$G$8, 3, IF(Q10=Criteria!$G$9, 4, IF(Q10=Criteria!$G$10, 5)))))</f>
        <v>4</v>
      </c>
      <c r="S10" s="34" t="s">
        <v>57</v>
      </c>
      <c r="T10" s="34" t="s">
        <v>77</v>
      </c>
      <c r="U10" s="34">
        <f>IF(T10=Criteria!$B$6, 16, IF(T10=Criteria!$B$7, 8, IF(T10=Criteria!$B$8, 4, IF(T10=Criteria!$B$9, 2, IF(T10=Criteria!$B$10, 1)))))</f>
        <v>4</v>
      </c>
      <c r="V10" s="34" t="s">
        <v>86</v>
      </c>
      <c r="W10" s="34">
        <f>IF(V10=Criteria!$F$24, 0.75, IF(V10=Criteria!$F$21, 0.1, IF(V10=Criteria!$F$22, 0.25, IF(V10=Criteria!$F$23, 0.5, IF(V10=Criteria!$F$25, 1)))))</f>
        <v>0.5</v>
      </c>
      <c r="X10" s="34">
        <f t="shared" ref="X10:X40" si="1">(P10+R10+U10)*W10</f>
        <v>5</v>
      </c>
      <c r="Y10" s="34" t="str">
        <f>IF(X10&gt;17, Criteria!$B$33, IF(9&lt;X10, Criteria!$B$34, IF(4&lt;X10, Criteria!$B$35, IF(X10&lt;5, Criteria!$B$36))))</f>
        <v>Medium</v>
      </c>
      <c r="Z10" s="34" t="s">
        <v>19</v>
      </c>
    </row>
    <row r="11" spans="1:26" ht="45" x14ac:dyDescent="0.25">
      <c r="A11" s="34" t="s">
        <v>103</v>
      </c>
      <c r="B11" s="34" t="s">
        <v>12</v>
      </c>
      <c r="C11" s="34" t="s">
        <v>91</v>
      </c>
      <c r="D11" s="34">
        <f>IF(C11=Criteria!$A$21, 1, IF(C11=Criteria!$A$22, 2, IF(C11=Criteria!$A$23, 3, IF(C11=Criteria!$A$24, 4, IF(C11=Criteria!$A$25, 5)))))</f>
        <v>3</v>
      </c>
      <c r="E11" s="34" t="s">
        <v>82</v>
      </c>
      <c r="F11" s="34">
        <f>IF(E11=Criteria!$G$6, 1, IF(E11=Criteria!$G$7, 2, IF(E11=Criteria!$G$8, 3, IF(E11=Criteria!$G$9, 4, IF(E11=Criteria!$G$10, 5)))))</f>
        <v>4</v>
      </c>
      <c r="G11" s="34" t="s">
        <v>57</v>
      </c>
      <c r="H11" s="34" t="s">
        <v>76</v>
      </c>
      <c r="I11" s="34">
        <f>IF(H11=Criteria!$B$6, 16, IF(H11=Criteria!$B$7, 8, IF(H11=Criteria!$B$8, 4, IF(H11=Criteria!$B$9, 2, IF(H11=Criteria!$B$10, 1)))))</f>
        <v>8</v>
      </c>
      <c r="J11" s="34" t="s">
        <v>87</v>
      </c>
      <c r="K11" s="34">
        <f>IF(J11=Criteria!$F$24, 0.75, IF(J11=Criteria!$F$21, 0.1, IF(J11=Criteria!$F$22, 0.25, IF(J11=Criteria!$F$23, 0.5, IF(J11=Criteria!$F$25, 1)))))</f>
        <v>0.75</v>
      </c>
      <c r="L11" s="34">
        <f t="shared" si="0"/>
        <v>11.25</v>
      </c>
      <c r="M11" s="34" t="str">
        <f>IF(L11&gt;17, Criteria!$B$33, IF(9&lt;L11, Criteria!$B$34, IF(4&lt;L11, Criteria!$B$35, IF(L11&lt;5, Criteria!$B$36))))</f>
        <v>High</v>
      </c>
      <c r="N11" s="34" t="s">
        <v>98</v>
      </c>
      <c r="O11" s="34" t="s">
        <v>91</v>
      </c>
      <c r="P11" s="34">
        <f>IF(O11=Criteria!$A$21, 1, IF(O11=Criteria!$A$22, 2, IF(O11=Criteria!$A$23, 3, IF(O11=Criteria!$A$24, 4, IF(O11=Criteria!$A$25, 5)))))</f>
        <v>3</v>
      </c>
      <c r="Q11" s="34" t="s">
        <v>82</v>
      </c>
      <c r="R11" s="34">
        <f>IF(Q11=Criteria!$G$6, 1, IF(Q11=Criteria!$G$7, 2, IF(Q11=Criteria!$G$8, 3, IF(Q11=Criteria!$G$9, 4, IF(Q11=Criteria!$G$10, 5)))))</f>
        <v>4</v>
      </c>
      <c r="S11" s="34" t="s">
        <v>57</v>
      </c>
      <c r="T11" s="34" t="s">
        <v>76</v>
      </c>
      <c r="U11" s="34">
        <f>IF(T11=Criteria!$B$6, 16, IF(T11=Criteria!$B$7, 8, IF(T11=Criteria!$B$8, 4, IF(T11=Criteria!$B$9, 2, IF(T11=Criteria!$B$10, 1)))))</f>
        <v>8</v>
      </c>
      <c r="V11" s="34" t="s">
        <v>87</v>
      </c>
      <c r="W11" s="34">
        <f>IF(V11=Criteria!$F$24, 0.75, IF(V11=Criteria!$F$21, 0.1, IF(V11=Criteria!$F$22, 0.25, IF(V11=Criteria!$F$23, 0.5, IF(V11=Criteria!$F$25, 1)))))</f>
        <v>0.75</v>
      </c>
      <c r="X11" s="34">
        <f t="shared" si="1"/>
        <v>11.25</v>
      </c>
      <c r="Y11" s="34" t="str">
        <f>IF(X11&gt;17, Criteria!$B$33, IF(9&lt;X11, Criteria!$B$34, IF(4&lt;X11, Criteria!$B$35, IF(X11&lt;5, Criteria!$B$36))))</f>
        <v>High</v>
      </c>
      <c r="Z11" s="34" t="s">
        <v>17</v>
      </c>
    </row>
    <row r="12" spans="1:26" ht="104.25" customHeight="1" x14ac:dyDescent="0.25">
      <c r="A12" s="34" t="s">
        <v>104</v>
      </c>
      <c r="B12" s="34" t="s">
        <v>11</v>
      </c>
      <c r="C12" s="34" t="s">
        <v>90</v>
      </c>
      <c r="D12" s="34">
        <f>IF(C12=Criteria!$A$21, 1, IF(C12=Criteria!$A$22, 2, IF(C12=Criteria!$A$23, 3, IF(C12=Criteria!$A$24, 4, IF(C12=Criteria!$A$25, 5)))))</f>
        <v>2</v>
      </c>
      <c r="E12" s="34" t="s">
        <v>82</v>
      </c>
      <c r="F12" s="34">
        <f>IF(E12=Criteria!$G$6, 1, IF(E12=Criteria!$G$7, 2, IF(E12=Criteria!$G$8, 3, IF(E12=Criteria!$G$9, 4, IF(E12=Criteria!$G$10, 5)))))</f>
        <v>4</v>
      </c>
      <c r="G12" s="34" t="s">
        <v>96</v>
      </c>
      <c r="H12" s="34" t="s">
        <v>76</v>
      </c>
      <c r="I12" s="34">
        <f>IF(H12=Criteria!$B$6, 16, IF(H12=Criteria!$B$7, 8, IF(H12=Criteria!$B$8, 4, IF(H12=Criteria!$B$9, 2, IF(H12=Criteria!$B$10, 1)))))</f>
        <v>8</v>
      </c>
      <c r="J12" s="34" t="s">
        <v>88</v>
      </c>
      <c r="K12" s="34">
        <f>IF(J12=Criteria!$F$24, 0.75, IF(J12=Criteria!$F$21, 0.1, IF(J12=Criteria!$F$22, 0.25, IF(J12=Criteria!$F$23, 0.5, IF(J12=Criteria!$F$25, 1)))))</f>
        <v>1</v>
      </c>
      <c r="L12" s="34">
        <f t="shared" si="0"/>
        <v>14</v>
      </c>
      <c r="M12" s="34" t="str">
        <f>IF(L12&gt;17, Criteria!$B$33, IF(9&lt;L12, Criteria!$B$34, IF(4&lt;L12, Criteria!$B$35, IF(L12&lt;5, Criteria!$B$36))))</f>
        <v>High</v>
      </c>
      <c r="N12" s="34" t="s">
        <v>112</v>
      </c>
      <c r="O12" s="34" t="s">
        <v>90</v>
      </c>
      <c r="P12" s="34">
        <f>IF(O12=Criteria!$A$21, 1, IF(O12=Criteria!$A$22, 2, IF(O12=Criteria!$A$23, 3, IF(O12=Criteria!$A$24, 4, IF(O12=Criteria!$A$25, 5)))))</f>
        <v>2</v>
      </c>
      <c r="Q12" s="34" t="s">
        <v>82</v>
      </c>
      <c r="R12" s="34">
        <f>IF(Q12=Criteria!$G$6, 1, IF(Q12=Criteria!$G$7, 2, IF(Q12=Criteria!$G$8, 3, IF(Q12=Criteria!$G$9, 4, IF(Q12=Criteria!$G$10, 5)))))</f>
        <v>4</v>
      </c>
      <c r="S12" s="34" t="s">
        <v>96</v>
      </c>
      <c r="T12" s="34" t="s">
        <v>77</v>
      </c>
      <c r="U12" s="34">
        <f>IF(T12=Criteria!$B$6, 16, IF(T12=Criteria!$B$7, 8, IF(T12=Criteria!$B$8, 4, IF(T12=Criteria!$B$9, 2, IF(T12=Criteria!$B$10, 1)))))</f>
        <v>4</v>
      </c>
      <c r="V12" s="34" t="s">
        <v>86</v>
      </c>
      <c r="W12" s="34">
        <f>IF(V12=Criteria!$F$24, 0.75, IF(V12=Criteria!$F$21, 0.1, IF(V12=Criteria!$F$22, 0.25, IF(V12=Criteria!$F$23, 0.5, IF(V12=Criteria!$F$25, 1)))))</f>
        <v>0.5</v>
      </c>
      <c r="X12" s="34">
        <f t="shared" si="1"/>
        <v>5</v>
      </c>
      <c r="Y12" s="34" t="str">
        <f>IF(X12&gt;17, Criteria!$B$33, IF(9&lt;X12, Criteria!$B$34, IF(4&lt;X12, Criteria!$B$35, IF(X12&lt;5, Criteria!$B$36))))</f>
        <v>Medium</v>
      </c>
      <c r="Z12" s="34" t="s">
        <v>19</v>
      </c>
    </row>
    <row r="13" spans="1:26" ht="104.25" customHeight="1" x14ac:dyDescent="0.25">
      <c r="A13" s="34" t="s">
        <v>150</v>
      </c>
      <c r="B13" s="34" t="s">
        <v>11</v>
      </c>
      <c r="C13" s="34" t="s">
        <v>90</v>
      </c>
      <c r="D13" s="34">
        <f>IF(C13=Criteria!$A$21, 1, IF(C13=Criteria!$A$22, 2, IF(C13=Criteria!$A$23, 3, IF(C13=Criteria!$A$24, 4, IF(C13=Criteria!$A$25, 5)))))</f>
        <v>2</v>
      </c>
      <c r="E13" s="34" t="s">
        <v>83</v>
      </c>
      <c r="F13" s="34">
        <f>IF(E13=Criteria!$G$6, 1, IF(E13=Criteria!$G$7, 2, IF(E13=Criteria!$G$8, 3, IF(E13=Criteria!$G$9, 4, IF(E13=Criteria!$G$10, 5)))))</f>
        <v>5</v>
      </c>
      <c r="G13" s="34" t="s">
        <v>51</v>
      </c>
      <c r="H13" s="34" t="s">
        <v>76</v>
      </c>
      <c r="I13" s="34">
        <f>IF(H13=Criteria!$B$6, 16, IF(H13=Criteria!$B$7, 8, IF(H13=Criteria!$B$8, 4, IF(H13=Criteria!$B$9, 2, IF(H13=Criteria!$B$10, 1)))))</f>
        <v>8</v>
      </c>
      <c r="J13" s="34" t="s">
        <v>88</v>
      </c>
      <c r="K13" s="34">
        <f>IF(J13=Criteria!$F$24, 0.75, IF(J13=Criteria!$F$21, 0.1, IF(J13=Criteria!$F$22, 0.25, IF(J13=Criteria!$F$23, 0.5, IF(J13=Criteria!$F$25, 1)))))</f>
        <v>1</v>
      </c>
      <c r="L13" s="34">
        <f t="shared" si="0"/>
        <v>15</v>
      </c>
      <c r="M13" s="34" t="str">
        <f>IF(L13&gt;17, Criteria!$B$33, IF(9&lt;L13, Criteria!$B$34, IF(4&lt;L13, Criteria!$B$35, IF(L13&lt;5, Criteria!$B$36))))</f>
        <v>High</v>
      </c>
      <c r="N13" s="34" t="s">
        <v>151</v>
      </c>
      <c r="O13" s="34" t="s">
        <v>90</v>
      </c>
      <c r="P13" s="34">
        <f>IF(O13=Criteria!$A$21, 1, IF(O13=Criteria!$A$22, 2, IF(O13=Criteria!$A$23, 3, IF(O13=Criteria!$A$24, 4, IF(O13=Criteria!$A$25, 5)))))</f>
        <v>2</v>
      </c>
      <c r="Q13" s="34" t="s">
        <v>82</v>
      </c>
      <c r="R13" s="34">
        <f>IF(Q13=Criteria!$G$6, 1, IF(Q13=Criteria!$G$7, 2, IF(Q13=Criteria!$G$8, 3, IF(Q13=Criteria!$G$9, 4, IF(Q13=Criteria!$G$10, 5)))))</f>
        <v>4</v>
      </c>
      <c r="S13" s="34" t="s">
        <v>96</v>
      </c>
      <c r="T13" s="34" t="s">
        <v>77</v>
      </c>
      <c r="U13" s="34">
        <f>IF(T13=Criteria!$B$6, 16, IF(T13=Criteria!$B$7, 8, IF(T13=Criteria!$B$8, 4, IF(T13=Criteria!$B$9, 2, IF(T13=Criteria!$B$10, 1)))))</f>
        <v>4</v>
      </c>
      <c r="V13" s="34" t="s">
        <v>86</v>
      </c>
      <c r="W13" s="34">
        <f>IF(V13=Criteria!$F$24, 0.75, IF(V13=Criteria!$F$21, 0.1, IF(V13=Criteria!$F$22, 0.25, IF(V13=Criteria!$F$23, 0.5, IF(V13=Criteria!$F$25, 1)))))</f>
        <v>0.5</v>
      </c>
      <c r="X13" s="34">
        <f t="shared" si="1"/>
        <v>5</v>
      </c>
      <c r="Y13" s="34" t="str">
        <f>IF(X13&gt;17, Criteria!$B$33, IF(9&lt;X13, Criteria!$B$34, IF(4&lt;X13, Criteria!$B$35, IF(X13&lt;5, Criteria!$B$36))))</f>
        <v>Medium</v>
      </c>
      <c r="Z13" s="34" t="s">
        <v>19</v>
      </c>
    </row>
    <row r="14" spans="1:26" ht="60" x14ac:dyDescent="0.25">
      <c r="A14" s="34" t="s">
        <v>105</v>
      </c>
      <c r="B14" s="34" t="s">
        <v>11</v>
      </c>
      <c r="C14" s="34" t="s">
        <v>90</v>
      </c>
      <c r="D14" s="34">
        <f>IF(C14=Criteria!$A$21, 1, IF(C14=Criteria!$A$22, 2, IF(C14=Criteria!$A$23, 3, IF(C14=Criteria!$A$24, 4, IF(C14=Criteria!$A$25, 5)))))</f>
        <v>2</v>
      </c>
      <c r="E14" s="34" t="s">
        <v>82</v>
      </c>
      <c r="F14" s="34">
        <f>IF(E14=Criteria!$G$6, 1, IF(E14=Criteria!$G$7, 2, IF(E14=Criteria!$G$8, 3, IF(E14=Criteria!$G$9, 4, IF(E14=Criteria!$G$10, 5)))))</f>
        <v>4</v>
      </c>
      <c r="G14" s="34" t="s">
        <v>53</v>
      </c>
      <c r="H14" s="34" t="s">
        <v>77</v>
      </c>
      <c r="I14" s="34">
        <f>IF(H14=Criteria!$B$6, 16, IF(H14=Criteria!$B$7, 8, IF(H14=Criteria!$B$8, 4, IF(H14=Criteria!$B$9, 2, IF(H14=Criteria!$B$10, 1)))))</f>
        <v>4</v>
      </c>
      <c r="J14" s="34" t="s">
        <v>86</v>
      </c>
      <c r="K14" s="34">
        <f>IF(J14=Criteria!$F$24, 0.75, IF(J14=Criteria!$F$21, 0.1, IF(J14=Criteria!$F$22, 0.25, IF(J14=Criteria!$F$23, 0.5, IF(J14=Criteria!$F$25, 1)))))</f>
        <v>0.5</v>
      </c>
      <c r="L14" s="34">
        <f t="shared" si="0"/>
        <v>5</v>
      </c>
      <c r="M14" s="34" t="str">
        <f>IF(L14&gt;17, Criteria!$B$33, IF(9&lt;L14, Criteria!$B$34, IF(4&lt;L14, Criteria!$B$35, IF(L14&lt;5, Criteria!$B$36))))</f>
        <v>Medium</v>
      </c>
      <c r="N14" s="34" t="s">
        <v>106</v>
      </c>
      <c r="O14" s="34" t="s">
        <v>90</v>
      </c>
      <c r="P14" s="34">
        <f>IF(O14=Criteria!$A$21, 1, IF(O14=Criteria!$A$22, 2, IF(O14=Criteria!$A$23, 3, IF(O14=Criteria!$A$24, 4, IF(O14=Criteria!$A$25, 5)))))</f>
        <v>2</v>
      </c>
      <c r="Q14" s="34" t="s">
        <v>79</v>
      </c>
      <c r="R14" s="34">
        <f>IF(Q14=Criteria!$G$6, 1, IF(Q14=Criteria!$G$7, 2, IF(Q14=Criteria!$G$8, 3, IF(Q14=Criteria!$G$9, 4, IF(Q14=Criteria!$G$10, 5)))))</f>
        <v>1</v>
      </c>
      <c r="S14" s="34" t="s">
        <v>53</v>
      </c>
      <c r="T14" s="34" t="s">
        <v>78</v>
      </c>
      <c r="U14" s="34">
        <f>IF(T14=Criteria!$B$6, 16, IF(T14=Criteria!$B$7, 8, IF(T14=Criteria!$B$8, 4, IF(T14=Criteria!$B$9, 2, IF(T14=Criteria!$B$10, 1)))))</f>
        <v>1</v>
      </c>
      <c r="V14" s="34" t="s">
        <v>111</v>
      </c>
      <c r="W14" s="34">
        <f>IF(V14=Criteria!$F$24, 0.75, IF(V14=Criteria!$F$21, 0.1, IF(V14=Criteria!$F$22, 0.25, IF(V14=Criteria!$F$23, 0.5, IF(V14=Criteria!$F$25, 1)))))</f>
        <v>0.25</v>
      </c>
      <c r="X14" s="34">
        <f t="shared" si="1"/>
        <v>1</v>
      </c>
      <c r="Y14" s="34" t="str">
        <f>IF(X14&gt;17, Criteria!$B$33, IF(9&lt;X14, Criteria!$B$34, IF(4&lt;X14, Criteria!$B$35, IF(X14&lt;5, Criteria!$B$36))))</f>
        <v>Low</v>
      </c>
      <c r="Z14" s="34" t="s">
        <v>19</v>
      </c>
    </row>
    <row r="15" spans="1:26" ht="90" x14ac:dyDescent="0.25">
      <c r="A15" s="34" t="s">
        <v>107</v>
      </c>
      <c r="B15" s="34" t="s">
        <v>11</v>
      </c>
      <c r="C15" s="34" t="s">
        <v>91</v>
      </c>
      <c r="D15" s="34">
        <f>IF(C15=Criteria!$A$21, 1, IF(C15=Criteria!$A$22, 2, IF(C15=Criteria!$A$23, 3, IF(C15=Criteria!$A$24, 4, IF(C15=Criteria!$A$25, 5)))))</f>
        <v>3</v>
      </c>
      <c r="E15" s="34" t="s">
        <v>82</v>
      </c>
      <c r="F15" s="34">
        <f>IF(E15=Criteria!$G$6, 1, IF(E15=Criteria!$G$7, 2, IF(E15=Criteria!$G$8, 3, IF(E15=Criteria!$G$9, 4, IF(E15=Criteria!$G$10, 5)))))</f>
        <v>4</v>
      </c>
      <c r="G15" s="34" t="s">
        <v>96</v>
      </c>
      <c r="H15" s="34" t="s">
        <v>77</v>
      </c>
      <c r="I15" s="34">
        <f>IF(H15=Criteria!$B$6, 16, IF(H15=Criteria!$B$7, 8, IF(H15=Criteria!$B$8, 4, IF(H15=Criteria!$B$9, 2, IF(H15=Criteria!$B$10, 1)))))</f>
        <v>4</v>
      </c>
      <c r="J15" s="34" t="s">
        <v>87</v>
      </c>
      <c r="K15" s="34">
        <f>IF(J15=Criteria!$F$24, 0.75, IF(J15=Criteria!$F$21, 0.1, IF(J15=Criteria!$F$22, 0.25, IF(J15=Criteria!$F$23, 0.5, IF(J15=Criteria!$F$25, 1)))))</f>
        <v>0.75</v>
      </c>
      <c r="L15" s="34">
        <f t="shared" si="0"/>
        <v>8.25</v>
      </c>
      <c r="M15" s="34" t="str">
        <f>IF(L15&gt;17, Criteria!$B$33, IF(9&lt;L15, Criteria!$B$34, IF(4&lt;L15, Criteria!$B$35, IF(L15&lt;5, Criteria!$B$36))))</f>
        <v>Medium</v>
      </c>
      <c r="N15" s="34" t="s">
        <v>108</v>
      </c>
      <c r="O15" s="34" t="s">
        <v>90</v>
      </c>
      <c r="P15" s="34">
        <f>IF(O15=Criteria!$A$21, 1, IF(O15=Criteria!$A$22, 2, IF(O15=Criteria!$A$23, 3, IF(O15=Criteria!$A$24, 4, IF(O15=Criteria!$A$25, 5)))))</f>
        <v>2</v>
      </c>
      <c r="Q15" s="34" t="s">
        <v>82</v>
      </c>
      <c r="R15" s="34">
        <f>IF(Q15=Criteria!$G$6, 1, IF(Q15=Criteria!$G$7, 2, IF(Q15=Criteria!$G$8, 3, IF(Q15=Criteria!$G$9, 4, IF(Q15=Criteria!$G$10, 5)))))</f>
        <v>4</v>
      </c>
      <c r="S15" s="34" t="s">
        <v>53</v>
      </c>
      <c r="T15" s="34" t="s">
        <v>78</v>
      </c>
      <c r="U15" s="34">
        <f>IF(T15=Criteria!$B$6, 16, IF(T15=Criteria!$B$7, 8, IF(T15=Criteria!$B$8, 4, IF(T15=Criteria!$B$9, 2, IF(T15=Criteria!$B$10, 1)))))</f>
        <v>1</v>
      </c>
      <c r="V15" s="34" t="s">
        <v>111</v>
      </c>
      <c r="W15" s="34">
        <f>IF(V15=Criteria!$F$24, 0.75, IF(V15=Criteria!$F$21, 0.1, IF(V15=Criteria!$F$22, 0.25, IF(V15=Criteria!$F$23, 0.5, IF(V15=Criteria!$F$25, 1)))))</f>
        <v>0.25</v>
      </c>
      <c r="X15" s="34">
        <f t="shared" si="1"/>
        <v>1.75</v>
      </c>
      <c r="Y15" s="34" t="str">
        <f>IF(X15&gt;17, Criteria!$B$33, IF(9&lt;X15, Criteria!$B$34, IF(4&lt;X15, Criteria!$B$35, IF(X15&lt;5, Criteria!$B$36))))</f>
        <v>Low</v>
      </c>
      <c r="Z15" s="34" t="s">
        <v>17</v>
      </c>
    </row>
    <row r="16" spans="1:26" ht="105" x14ac:dyDescent="0.25">
      <c r="A16" s="34" t="s">
        <v>109</v>
      </c>
      <c r="B16" s="34" t="s">
        <v>11</v>
      </c>
      <c r="C16" s="34" t="s">
        <v>91</v>
      </c>
      <c r="D16" s="34">
        <f>IF(C16=Criteria!$A$21, 1, IF(C16=Criteria!$A$22, 2, IF(C16=Criteria!$A$23, 3, IF(C16=Criteria!$A$24, 4, IF(C16=Criteria!$A$25, 5)))))</f>
        <v>3</v>
      </c>
      <c r="E16" s="34" t="s">
        <v>82</v>
      </c>
      <c r="F16" s="34">
        <f>IF(E16=Criteria!$G$6, 1, IF(E16=Criteria!$G$7, 2, IF(E16=Criteria!$G$8, 3, IF(E16=Criteria!$G$9, 4, IF(E16=Criteria!$G$10, 5)))))</f>
        <v>4</v>
      </c>
      <c r="G16" s="34" t="s">
        <v>53</v>
      </c>
      <c r="H16" s="34" t="s">
        <v>77</v>
      </c>
      <c r="I16" s="34">
        <f>IF(H16=Criteria!$B$6, 16, IF(H16=Criteria!$B$7, 8, IF(H16=Criteria!$B$8, 4, IF(H16=Criteria!$B$9, 2, IF(H16=Criteria!$B$10, 1)))))</f>
        <v>4</v>
      </c>
      <c r="J16" s="34" t="s">
        <v>87</v>
      </c>
      <c r="K16" s="34">
        <f>IF(J16=Criteria!$F$24, 0.75, IF(J16=Criteria!$F$21, 0.1, IF(J16=Criteria!$F$22, 0.25, IF(J16=Criteria!$F$23, 0.5, IF(J16=Criteria!$F$25, 1)))))</f>
        <v>0.75</v>
      </c>
      <c r="L16" s="34">
        <f t="shared" si="0"/>
        <v>8.25</v>
      </c>
      <c r="M16" s="34" t="str">
        <f>IF(L16&gt;17, Criteria!$B$33, IF(9&lt;L16, Criteria!$B$34, IF(4&lt;L16, Criteria!$B$35, IF(L16&lt;5, Criteria!$B$36))))</f>
        <v>Medium</v>
      </c>
      <c r="N16" s="34" t="s">
        <v>110</v>
      </c>
      <c r="O16" s="34" t="s">
        <v>91</v>
      </c>
      <c r="P16" s="34">
        <f>IF(O16=Criteria!$A$21, 1, IF(O16=Criteria!$A$22, 2, IF(O16=Criteria!$A$23, 3, IF(O16=Criteria!$A$24, 4, IF(O16=Criteria!$A$25, 5)))))</f>
        <v>3</v>
      </c>
      <c r="Q16" s="34" t="s">
        <v>82</v>
      </c>
      <c r="R16" s="34">
        <f>IF(Q16=Criteria!$G$6, 1, IF(Q16=Criteria!$G$7, 2, IF(Q16=Criteria!$G$8, 3, IF(Q16=Criteria!$G$9, 4, IF(Q16=Criteria!$G$10, 5)))))</f>
        <v>4</v>
      </c>
      <c r="S16" s="34" t="s">
        <v>53</v>
      </c>
      <c r="T16" s="34" t="s">
        <v>78</v>
      </c>
      <c r="U16" s="34">
        <f>IF(T16=Criteria!$B$6, 16, IF(T16=Criteria!$B$7, 8, IF(T16=Criteria!$B$8, 4, IF(T16=Criteria!$B$9, 2, IF(T16=Criteria!$B$10, 1)))))</f>
        <v>1</v>
      </c>
      <c r="V16" s="34" t="s">
        <v>86</v>
      </c>
      <c r="W16" s="34">
        <f>IF(V16=Criteria!$F$24, 0.75, IF(V16=Criteria!$F$21, 0.1, IF(V16=Criteria!$F$22, 0.25, IF(V16=Criteria!$F$23, 0.5, IF(V16=Criteria!$F$25, 1)))))</f>
        <v>0.5</v>
      </c>
      <c r="X16" s="34">
        <f t="shared" si="1"/>
        <v>4</v>
      </c>
      <c r="Y16" s="34" t="str">
        <f>IF(X16&gt;17, Criteria!$B$33, IF(9&lt;X16, Criteria!$B$34, IF(4&lt;X16, Criteria!$B$35, IF(X16&lt;5, Criteria!$B$36))))</f>
        <v>Low</v>
      </c>
      <c r="Z16" s="34" t="s">
        <v>19</v>
      </c>
    </row>
    <row r="17" spans="1:26" ht="105" x14ac:dyDescent="0.25">
      <c r="A17" s="34" t="s">
        <v>113</v>
      </c>
      <c r="B17" s="34" t="s">
        <v>11</v>
      </c>
      <c r="C17" s="34" t="s">
        <v>90</v>
      </c>
      <c r="D17" s="34">
        <f>IF(C17=Criteria!$A$21, 1, IF(C17=Criteria!$A$22, 2, IF(C17=Criteria!$A$23, 3, IF(C17=Criteria!$A$24, 4, IF(C17=Criteria!$A$25, 5)))))</f>
        <v>2</v>
      </c>
      <c r="E17" s="34" t="s">
        <v>83</v>
      </c>
      <c r="F17" s="34">
        <f>IF(E17=Criteria!$G$6, 1, IF(E17=Criteria!$G$7, 2, IF(E17=Criteria!$G$8, 3, IF(E17=Criteria!$G$9, 4, IF(E17=Criteria!$G$10, 5)))))</f>
        <v>5</v>
      </c>
      <c r="G17" s="34" t="s">
        <v>96</v>
      </c>
      <c r="H17" s="34" t="s">
        <v>77</v>
      </c>
      <c r="I17" s="34">
        <f>IF(H17=Criteria!$B$6, 16, IF(H17=Criteria!$B$7, 8, IF(H17=Criteria!$B$8, 4, IF(H17=Criteria!$B$9, 2, IF(H17=Criteria!$B$10, 1)))))</f>
        <v>4</v>
      </c>
      <c r="J17" s="34" t="s">
        <v>87</v>
      </c>
      <c r="K17" s="34">
        <f>IF(J17=Criteria!$F$24, 0.75, IF(J17=Criteria!$F$21, 0.1, IF(J17=Criteria!$F$22, 0.25, IF(J17=Criteria!$F$23, 0.5, IF(J17=Criteria!$F$25, 1)))))</f>
        <v>0.75</v>
      </c>
      <c r="L17" s="34">
        <f t="shared" si="0"/>
        <v>8.25</v>
      </c>
      <c r="M17" s="34" t="str">
        <f>IF(L17&gt;17, Criteria!$B$33, IF(9&lt;L17, Criteria!$B$34, IF(4&lt;L17, Criteria!$B$35, IF(L17&lt;5, Criteria!$B$36))))</f>
        <v>Medium</v>
      </c>
      <c r="N17" s="34" t="s">
        <v>114</v>
      </c>
      <c r="O17" s="34" t="s">
        <v>90</v>
      </c>
      <c r="P17" s="34">
        <f>IF(O17=Criteria!$A$21, 1, IF(O17=Criteria!$A$22, 2, IF(O17=Criteria!$A$23, 3, IF(O17=Criteria!$A$24, 4, IF(O17=Criteria!$A$25, 5)))))</f>
        <v>2</v>
      </c>
      <c r="Q17" s="34" t="s">
        <v>82</v>
      </c>
      <c r="R17" s="34">
        <f>IF(Q17=Criteria!$G$6, 1, IF(Q17=Criteria!$G$7, 2, IF(Q17=Criteria!$G$8, 3, IF(Q17=Criteria!$G$9, 4, IF(Q17=Criteria!$G$10, 5)))))</f>
        <v>4</v>
      </c>
      <c r="S17" s="34" t="s">
        <v>53</v>
      </c>
      <c r="T17" s="34" t="s">
        <v>94</v>
      </c>
      <c r="U17" s="34">
        <f>IF(T17=Criteria!$B$6, 16, IF(T17=Criteria!$B$7, 8, IF(T17=Criteria!$B$8, 4, IF(T17=Criteria!$B$9, 2, IF(T17=Criteria!$B$10, 1)))))</f>
        <v>2</v>
      </c>
      <c r="V17" s="34" t="s">
        <v>86</v>
      </c>
      <c r="W17" s="34">
        <f>IF(V17=Criteria!$F$24, 0.75, IF(V17=Criteria!$F$21, 0.1, IF(V17=Criteria!$F$22, 0.25, IF(V17=Criteria!$F$23, 0.5, IF(V17=Criteria!$F$25, 1)))))</f>
        <v>0.5</v>
      </c>
      <c r="X17" s="34">
        <f t="shared" si="1"/>
        <v>4</v>
      </c>
      <c r="Y17" s="34" t="str">
        <f>IF(X17&gt;17, Criteria!$B$33, IF(9&lt;X17, Criteria!$B$34, IF(4&lt;X17, Criteria!$B$35, IF(X17&lt;5, Criteria!$B$36))))</f>
        <v>Low</v>
      </c>
      <c r="Z17" s="34" t="s">
        <v>19</v>
      </c>
    </row>
    <row r="18" spans="1:26" ht="75" x14ac:dyDescent="0.25">
      <c r="A18" s="34" t="s">
        <v>115</v>
      </c>
      <c r="B18" s="34" t="s">
        <v>11</v>
      </c>
      <c r="C18" s="34" t="s">
        <v>91</v>
      </c>
      <c r="D18" s="34">
        <f>IF(C18=Criteria!$A$21, 1, IF(C18=Criteria!$A$22, 2, IF(C18=Criteria!$A$23, 3, IF(C18=Criteria!$A$24, 4, IF(C18=Criteria!$A$25, 5)))))</f>
        <v>3</v>
      </c>
      <c r="E18" s="34" t="s">
        <v>82</v>
      </c>
      <c r="F18" s="34">
        <f>IF(E18=Criteria!$G$6, 1, IF(E18=Criteria!$G$7, 2, IF(E18=Criteria!$G$8, 3, IF(E18=Criteria!$G$9, 4, IF(E18=Criteria!$G$10, 5)))))</f>
        <v>4</v>
      </c>
      <c r="G18" s="34" t="s">
        <v>96</v>
      </c>
      <c r="H18" s="34" t="s">
        <v>76</v>
      </c>
      <c r="I18" s="34">
        <f>IF(H18=Criteria!$B$6, 16, IF(H18=Criteria!$B$7, 8, IF(H18=Criteria!$B$8, 4, IF(H18=Criteria!$B$9, 2, IF(H18=Criteria!$B$10, 1)))))</f>
        <v>8</v>
      </c>
      <c r="J18" s="34" t="s">
        <v>86</v>
      </c>
      <c r="K18" s="34">
        <f>IF(J18=Criteria!$F$24, 0.75, IF(J18=Criteria!$F$21, 0.1, IF(J18=Criteria!$F$22, 0.25, IF(J18=Criteria!$F$23, 0.5, IF(J18=Criteria!$F$25, 1)))))</f>
        <v>0.5</v>
      </c>
      <c r="L18" s="34">
        <f t="shared" si="0"/>
        <v>7.5</v>
      </c>
      <c r="M18" s="34" t="str">
        <f>IF(L18&gt;17, Criteria!$B$33, IF(9&lt;L18, Criteria!$B$34, IF(4&lt;L18, Criteria!$B$35, IF(L18&lt;5, Criteria!$B$36))))</f>
        <v>Medium</v>
      </c>
      <c r="N18" s="34" t="s">
        <v>116</v>
      </c>
      <c r="O18" s="34" t="s">
        <v>90</v>
      </c>
      <c r="P18" s="34">
        <f>IF(O18=Criteria!$A$21, 1, IF(O18=Criteria!$A$22, 2, IF(O18=Criteria!$A$23, 3, IF(O18=Criteria!$A$24, 4, IF(O18=Criteria!$A$25, 5)))))</f>
        <v>2</v>
      </c>
      <c r="Q18" s="34" t="s">
        <v>82</v>
      </c>
      <c r="R18" s="34">
        <f>IF(Q18=Criteria!$G$6, 1, IF(Q18=Criteria!$G$7, 2, IF(Q18=Criteria!$G$8, 3, IF(Q18=Criteria!$G$9, 4, IF(Q18=Criteria!$G$10, 5)))))</f>
        <v>4</v>
      </c>
      <c r="S18" s="34" t="s">
        <v>53</v>
      </c>
      <c r="T18" s="34" t="s">
        <v>94</v>
      </c>
      <c r="U18" s="34">
        <f>IF(T18=Criteria!$B$6, 16, IF(T18=Criteria!$B$7, 8, IF(T18=Criteria!$B$8, 4, IF(T18=Criteria!$B$9, 2, IF(T18=Criteria!$B$10, 1)))))</f>
        <v>2</v>
      </c>
      <c r="V18" s="34" t="s">
        <v>111</v>
      </c>
      <c r="W18" s="34">
        <f>IF(V18=Criteria!$F$24, 0.75, IF(V18=Criteria!$F$21, 0.1, IF(V18=Criteria!$F$22, 0.25, IF(V18=Criteria!$F$23, 0.5, IF(V18=Criteria!$F$25, 1)))))</f>
        <v>0.25</v>
      </c>
      <c r="X18" s="34">
        <f t="shared" si="1"/>
        <v>2</v>
      </c>
      <c r="Y18" s="34" t="str">
        <f>IF(X18&gt;17, Criteria!$B$33, IF(9&lt;X18, Criteria!$B$34, IF(4&lt;X18, Criteria!$B$35, IF(X18&lt;5, Criteria!$B$36))))</f>
        <v>Low</v>
      </c>
      <c r="Z18" s="34" t="s">
        <v>17</v>
      </c>
    </row>
    <row r="19" spans="1:26" ht="90" x14ac:dyDescent="0.25">
      <c r="A19" s="34" t="s">
        <v>117</v>
      </c>
      <c r="B19" s="34" t="s">
        <v>11</v>
      </c>
      <c r="C19" s="34" t="s">
        <v>90</v>
      </c>
      <c r="D19" s="34">
        <f>IF(C19=Criteria!$A$21, 1, IF(C19=Criteria!$A$22, 2, IF(C19=Criteria!$A$23, 3, IF(C19=Criteria!$A$24, 4, IF(C19=Criteria!$A$25, 5)))))</f>
        <v>2</v>
      </c>
      <c r="E19" s="34" t="s">
        <v>82</v>
      </c>
      <c r="F19" s="34">
        <f>IF(E19=Criteria!$G$6, 1, IF(E19=Criteria!$G$7, 2, IF(E19=Criteria!$G$8, 3, IF(E19=Criteria!$G$9, 4, IF(E19=Criteria!$G$10, 5)))))</f>
        <v>4</v>
      </c>
      <c r="G19" s="34" t="s">
        <v>53</v>
      </c>
      <c r="H19" s="34" t="s">
        <v>77</v>
      </c>
      <c r="I19" s="34">
        <f>IF(H19=Criteria!$B$6, 16, IF(H19=Criteria!$B$7, 8, IF(H19=Criteria!$B$8, 4, IF(H19=Criteria!$B$9, 2, IF(H19=Criteria!$B$10, 1)))))</f>
        <v>4</v>
      </c>
      <c r="J19" s="34" t="s">
        <v>87</v>
      </c>
      <c r="K19" s="34">
        <f>IF(J19=Criteria!$F$24, 0.75, IF(J19=Criteria!$F$21, 0.1, IF(J19=Criteria!$F$22, 0.25, IF(J19=Criteria!$F$23, 0.5, IF(J19=Criteria!$F$25, 1)))))</f>
        <v>0.75</v>
      </c>
      <c r="L19" s="34">
        <f t="shared" si="0"/>
        <v>7.5</v>
      </c>
      <c r="M19" s="34" t="str">
        <f>IF(L19&gt;17, Criteria!$B$33, IF(9&lt;L19, Criteria!$B$34, IF(4&lt;L19, Criteria!$B$35, IF(L19&lt;5, Criteria!$B$36))))</f>
        <v>Medium</v>
      </c>
      <c r="N19" s="34" t="s">
        <v>118</v>
      </c>
      <c r="O19" s="34" t="s">
        <v>90</v>
      </c>
      <c r="P19" s="34">
        <f>IF(O19=Criteria!$A$21, 1, IF(O19=Criteria!$A$22, 2, IF(O19=Criteria!$A$23, 3, IF(O19=Criteria!$A$24, 4, IF(O19=Criteria!$A$25, 5)))))</f>
        <v>2</v>
      </c>
      <c r="Q19" s="34" t="s">
        <v>82</v>
      </c>
      <c r="R19" s="34">
        <f>IF(Q19=Criteria!$G$6, 1, IF(Q19=Criteria!$G$7, 2, IF(Q19=Criteria!$G$8, 3, IF(Q19=Criteria!$G$9, 4, IF(Q19=Criteria!$G$10, 5)))))</f>
        <v>4</v>
      </c>
      <c r="S19" s="34" t="s">
        <v>53</v>
      </c>
      <c r="T19" s="34" t="s">
        <v>78</v>
      </c>
      <c r="U19" s="34">
        <f>IF(T19=Criteria!$B$6, 16, IF(T19=Criteria!$B$7, 8, IF(T19=Criteria!$B$8, 4, IF(T19=Criteria!$B$9, 2, IF(T19=Criteria!$B$10, 1)))))</f>
        <v>1</v>
      </c>
      <c r="V19" s="34" t="s">
        <v>111</v>
      </c>
      <c r="W19" s="34">
        <f>IF(V19=Criteria!$F$24, 0.75, IF(V19=Criteria!$F$21, 0.1, IF(V19=Criteria!$F$22, 0.25, IF(V19=Criteria!$F$23, 0.5, IF(V19=Criteria!$F$25, 1)))))</f>
        <v>0.25</v>
      </c>
      <c r="X19" s="34">
        <f t="shared" si="1"/>
        <v>1.75</v>
      </c>
      <c r="Y19" s="34" t="str">
        <f>IF(X19&gt;17, Criteria!$B$33, IF(9&lt;X19, Criteria!$B$34, IF(4&lt;X19, Criteria!$B$35, IF(X19&lt;5, Criteria!$B$36))))</f>
        <v>Low</v>
      </c>
      <c r="Z19" s="34" t="s">
        <v>19</v>
      </c>
    </row>
    <row r="20" spans="1:26" ht="45" x14ac:dyDescent="0.25">
      <c r="A20" s="34" t="s">
        <v>119</v>
      </c>
      <c r="B20" s="34" t="s">
        <v>11</v>
      </c>
      <c r="C20" s="34" t="s">
        <v>89</v>
      </c>
      <c r="D20" s="34">
        <f>IF(C20=Criteria!$A$21, 1, IF(C20=Criteria!$A$22, 2, IF(C20=Criteria!$A$23, 3, IF(C20=Criteria!$A$24, 4, IF(C20=Criteria!$A$25, 5)))))</f>
        <v>1</v>
      </c>
      <c r="E20" s="34" t="s">
        <v>82</v>
      </c>
      <c r="F20" s="34">
        <f>IF(E20=Criteria!$G$6, 1, IF(E20=Criteria!$G$7, 2, IF(E20=Criteria!$G$8, 3, IF(E20=Criteria!$G$9, 4, IF(E20=Criteria!$G$10, 5)))))</f>
        <v>4</v>
      </c>
      <c r="G20" s="34" t="s">
        <v>57</v>
      </c>
      <c r="H20" s="34" t="s">
        <v>78</v>
      </c>
      <c r="I20" s="34">
        <f>IF(H20=Criteria!$B$6, 16, IF(H20=Criteria!$B$7, 8, IF(H20=Criteria!$B$8, 4, IF(H20=Criteria!$B$9, 2, IF(H20=Criteria!$B$10, 1)))))</f>
        <v>1</v>
      </c>
      <c r="J20" s="34" t="s">
        <v>87</v>
      </c>
      <c r="K20" s="34">
        <f>IF(J20=Criteria!$F$24, 0.75, IF(J20=Criteria!$F$21, 0.1, IF(J20=Criteria!$F$22, 0.25, IF(J20=Criteria!$F$23, 0.5, IF(J20=Criteria!$F$25, 1)))))</f>
        <v>0.75</v>
      </c>
      <c r="L20" s="34">
        <f t="shared" si="0"/>
        <v>4.5</v>
      </c>
      <c r="M20" s="34" t="str">
        <f>IF(L20&gt;17, Criteria!$B$33, IF(9&lt;L20, Criteria!$B$34, IF(4&lt;L20, Criteria!$B$35, IF(L20&lt;5, Criteria!$B$36))))</f>
        <v>Medium</v>
      </c>
      <c r="N20" s="34" t="s">
        <v>120</v>
      </c>
      <c r="O20" s="34" t="s">
        <v>89</v>
      </c>
      <c r="P20" s="34">
        <f>IF(O20=Criteria!$A$21, 1, IF(O20=Criteria!$A$22, 2, IF(O20=Criteria!$A$23, 3, IF(O20=Criteria!$A$24, 4, IF(O20=Criteria!$A$25, 5)))))</f>
        <v>1</v>
      </c>
      <c r="Q20" s="34" t="s">
        <v>79</v>
      </c>
      <c r="R20" s="34">
        <f>IF(Q20=Criteria!$G$6, 1, IF(Q20=Criteria!$G$7, 2, IF(Q20=Criteria!$G$8, 3, IF(Q20=Criteria!$G$9, 4, IF(Q20=Criteria!$G$10, 5)))))</f>
        <v>1</v>
      </c>
      <c r="S20" s="34" t="s">
        <v>57</v>
      </c>
      <c r="T20" s="34" t="s">
        <v>78</v>
      </c>
      <c r="U20" s="34">
        <f>IF(T20=Criteria!$B$6, 16, IF(T20=Criteria!$B$7, 8, IF(T20=Criteria!$B$8, 4, IF(T20=Criteria!$B$9, 2, IF(T20=Criteria!$B$10, 1)))))</f>
        <v>1</v>
      </c>
      <c r="V20" s="34" t="s">
        <v>111</v>
      </c>
      <c r="W20" s="34">
        <f>IF(V20=Criteria!$F$24, 0.75, IF(V20=Criteria!$F$21, 0.1, IF(V20=Criteria!$F$22, 0.25, IF(V20=Criteria!$F$23, 0.5, IF(V20=Criteria!$F$25, 1)))))</f>
        <v>0.25</v>
      </c>
      <c r="X20" s="34">
        <f t="shared" si="1"/>
        <v>0.75</v>
      </c>
      <c r="Y20" s="34" t="str">
        <f>IF(X20&gt;17, Criteria!$B$33, IF(9&lt;X20, Criteria!$B$34, IF(4&lt;X20, Criteria!$B$35, IF(X20&lt;5, Criteria!$B$36))))</f>
        <v>Low</v>
      </c>
      <c r="Z20" s="34" t="s">
        <v>17</v>
      </c>
    </row>
    <row r="21" spans="1:26" ht="270" x14ac:dyDescent="0.25">
      <c r="A21" s="34" t="s">
        <v>121</v>
      </c>
      <c r="B21" s="34" t="s">
        <v>11</v>
      </c>
      <c r="C21" s="34" t="s">
        <v>91</v>
      </c>
      <c r="D21" s="34">
        <f>IF(C21=Criteria!$A$21, 1, IF(C21=Criteria!$A$22, 2, IF(C21=Criteria!$A$23, 3, IF(C21=Criteria!$A$24, 4, IF(C21=Criteria!$A$25, 5)))))</f>
        <v>3</v>
      </c>
      <c r="E21" s="34" t="s">
        <v>82</v>
      </c>
      <c r="F21" s="34">
        <f>IF(E21=Criteria!$G$6, 1, IF(E21=Criteria!$G$7, 2, IF(E21=Criteria!$G$8, 3, IF(E21=Criteria!$G$9, 4, IF(E21=Criteria!$G$10, 5)))))</f>
        <v>4</v>
      </c>
      <c r="G21" s="34" t="s">
        <v>96</v>
      </c>
      <c r="H21" s="34" t="s">
        <v>76</v>
      </c>
      <c r="I21" s="34">
        <f>IF(H21=Criteria!$B$6, 16, IF(H21=Criteria!$B$7, 8, IF(H21=Criteria!$B$8, 4, IF(H21=Criteria!$B$9, 2, IF(H21=Criteria!$B$10, 1)))))</f>
        <v>8</v>
      </c>
      <c r="J21" s="34" t="s">
        <v>87</v>
      </c>
      <c r="K21" s="34">
        <f>IF(J21=Criteria!$F$24, 0.75, IF(J21=Criteria!$F$21, 0.1, IF(J21=Criteria!$F$22, 0.25, IF(J21=Criteria!$F$23, 0.5, IF(J21=Criteria!$F$25, 1)))))</f>
        <v>0.75</v>
      </c>
      <c r="L21" s="34">
        <f t="shared" si="0"/>
        <v>11.25</v>
      </c>
      <c r="M21" s="34" t="str">
        <f>IF(L21&gt;17, Criteria!$B$33, IF(9&lt;L21, Criteria!$B$34, IF(4&lt;L21, Criteria!$B$35, IF(L21&lt;5, Criteria!$B$36))))</f>
        <v>High</v>
      </c>
      <c r="N21" s="34" t="s">
        <v>122</v>
      </c>
      <c r="O21" s="34" t="s">
        <v>90</v>
      </c>
      <c r="P21" s="34">
        <f>IF(O21=Criteria!$A$21, 1, IF(O21=Criteria!$A$22, 2, IF(O21=Criteria!$A$23, 3, IF(O21=Criteria!$A$24, 4, IF(O21=Criteria!$A$25, 5)))))</f>
        <v>2</v>
      </c>
      <c r="Q21" s="34" t="s">
        <v>82</v>
      </c>
      <c r="R21" s="34">
        <f>IF(Q21=Criteria!$G$6, 1, IF(Q21=Criteria!$G$7, 2, IF(Q21=Criteria!$G$8, 3, IF(Q21=Criteria!$G$9, 4, IF(Q21=Criteria!$G$10, 5)))))</f>
        <v>4</v>
      </c>
      <c r="S21" s="34" t="s">
        <v>53</v>
      </c>
      <c r="T21" s="34" t="s">
        <v>94</v>
      </c>
      <c r="U21" s="34">
        <f>IF(T21=Criteria!$B$6, 16, IF(T21=Criteria!$B$7, 8, IF(T21=Criteria!$B$8, 4, IF(T21=Criteria!$B$9, 2, IF(T21=Criteria!$B$10, 1)))))</f>
        <v>2</v>
      </c>
      <c r="V21" s="34" t="s">
        <v>111</v>
      </c>
      <c r="W21" s="34">
        <f>IF(V21=Criteria!$F$24, 0.75, IF(V21=Criteria!$F$21, 0.1, IF(V21=Criteria!$F$22, 0.25, IF(V21=Criteria!$F$23, 0.5, IF(V21=Criteria!$F$25, 1)))))</f>
        <v>0.25</v>
      </c>
      <c r="X21" s="34">
        <f t="shared" si="1"/>
        <v>2</v>
      </c>
      <c r="Y21" s="34" t="str">
        <f>IF(X21&gt;17, Criteria!$B$33, IF(9&lt;X21, Criteria!$B$34, IF(4&lt;X21, Criteria!$B$35, IF(X21&lt;5, Criteria!$B$36))))</f>
        <v>Low</v>
      </c>
      <c r="Z21" s="34" t="s">
        <v>17</v>
      </c>
    </row>
    <row r="22" spans="1:26" ht="120" x14ac:dyDescent="0.25">
      <c r="A22" s="34" t="s">
        <v>123</v>
      </c>
      <c r="B22" s="34" t="s">
        <v>11</v>
      </c>
      <c r="C22" s="34" t="s">
        <v>91</v>
      </c>
      <c r="D22" s="34">
        <f>IF(C22=Criteria!$A$21, 1, IF(C22=Criteria!$A$22, 2, IF(C22=Criteria!$A$23, 3, IF(C22=Criteria!$A$24, 4, IF(C22=Criteria!$A$25, 5)))))</f>
        <v>3</v>
      </c>
      <c r="E22" s="34" t="s">
        <v>82</v>
      </c>
      <c r="F22" s="34">
        <f>IF(E22=Criteria!$G$6, 1, IF(E22=Criteria!$G$7, 2, IF(E22=Criteria!$G$8, 3, IF(E22=Criteria!$G$9, 4, IF(E22=Criteria!$G$10, 5)))))</f>
        <v>4</v>
      </c>
      <c r="G22" s="34" t="s">
        <v>53</v>
      </c>
      <c r="H22" s="34" t="s">
        <v>76</v>
      </c>
      <c r="I22" s="34">
        <f>IF(H22=Criteria!$B$6, 16, IF(H22=Criteria!$B$7, 8, IF(H22=Criteria!$B$8, 4, IF(H22=Criteria!$B$9, 2, IF(H22=Criteria!$B$10, 1)))))</f>
        <v>8</v>
      </c>
      <c r="J22" s="34" t="s">
        <v>87</v>
      </c>
      <c r="K22" s="34">
        <f>IF(J22=Criteria!$F$24, 0.75, IF(J22=Criteria!$F$21, 0.1, IF(J22=Criteria!$F$22, 0.25, IF(J22=Criteria!$F$23, 0.5, IF(J22=Criteria!$F$25, 1)))))</f>
        <v>0.75</v>
      </c>
      <c r="L22" s="34">
        <f t="shared" si="0"/>
        <v>11.25</v>
      </c>
      <c r="M22" s="34" t="str">
        <f>IF(L22&gt;17, Criteria!$B$33, IF(9&lt;L22, Criteria!$B$34, IF(4&lt;L22, Criteria!$B$35, IF(L22&lt;5, Criteria!$B$36))))</f>
        <v>High</v>
      </c>
      <c r="N22" s="34" t="s">
        <v>124</v>
      </c>
      <c r="O22" s="34" t="s">
        <v>91</v>
      </c>
      <c r="P22" s="34">
        <f>IF(O22=Criteria!$A$21, 1, IF(O22=Criteria!$A$22, 2, IF(O22=Criteria!$A$23, 3, IF(O22=Criteria!$A$24, 4, IF(O22=Criteria!$A$25, 5)))))</f>
        <v>3</v>
      </c>
      <c r="Q22" s="34" t="s">
        <v>82</v>
      </c>
      <c r="R22" s="34">
        <f>IF(Q22=Criteria!$G$6, 1, IF(Q22=Criteria!$G$7, 2, IF(Q22=Criteria!$G$8, 3, IF(Q22=Criteria!$G$9, 4, IF(Q22=Criteria!$G$10, 5)))))</f>
        <v>4</v>
      </c>
      <c r="S22" s="34" t="s">
        <v>53</v>
      </c>
      <c r="T22" s="34" t="s">
        <v>77</v>
      </c>
      <c r="U22" s="34">
        <f>IF(T22=Criteria!$B$6, 16, IF(T22=Criteria!$B$7, 8, IF(T22=Criteria!$B$8, 4, IF(T22=Criteria!$B$9, 2, IF(T22=Criteria!$B$10, 1)))))</f>
        <v>4</v>
      </c>
      <c r="V22" s="34" t="s">
        <v>86</v>
      </c>
      <c r="W22" s="34">
        <f>IF(V22=Criteria!$F$24, 0.75, IF(V22=Criteria!$F$21, 0.1, IF(V22=Criteria!$F$22, 0.25, IF(V22=Criteria!$F$23, 0.5, IF(V22=Criteria!$F$25, 1)))))</f>
        <v>0.5</v>
      </c>
      <c r="X22" s="34">
        <f t="shared" si="1"/>
        <v>5.5</v>
      </c>
      <c r="Y22" s="34" t="str">
        <f>IF(X22&gt;17, Criteria!$B$33, IF(9&lt;X22, Criteria!$B$34, IF(4&lt;X22, Criteria!$B$35, IF(X22&lt;5, Criteria!$B$36))))</f>
        <v>Medium</v>
      </c>
      <c r="Z22" s="34" t="s">
        <v>19</v>
      </c>
    </row>
    <row r="23" spans="1:26" ht="165" x14ac:dyDescent="0.25">
      <c r="A23" s="34" t="s">
        <v>125</v>
      </c>
      <c r="B23" s="34" t="s">
        <v>11</v>
      </c>
      <c r="C23" s="34" t="s">
        <v>91</v>
      </c>
      <c r="D23" s="34">
        <f>IF(C23=Criteria!$A$21, 1, IF(C23=Criteria!$A$22, 2, IF(C23=Criteria!$A$23, 3, IF(C23=Criteria!$A$24, 4, IF(C23=Criteria!$A$25, 5)))))</f>
        <v>3</v>
      </c>
      <c r="E23" s="34" t="s">
        <v>82</v>
      </c>
      <c r="F23" s="34">
        <f>IF(E23=Criteria!$G$6, 1, IF(E23=Criteria!$G$7, 2, IF(E23=Criteria!$G$8, 3, IF(E23=Criteria!$G$9, 4, IF(E23=Criteria!$G$10, 5)))))</f>
        <v>4</v>
      </c>
      <c r="G23" s="34" t="s">
        <v>53</v>
      </c>
      <c r="H23" s="34" t="s">
        <v>77</v>
      </c>
      <c r="I23" s="34">
        <f>IF(H23=Criteria!$B$6, 16, IF(H23=Criteria!$B$7, 8, IF(H23=Criteria!$B$8, 4, IF(H23=Criteria!$B$9, 2, IF(H23=Criteria!$B$10, 1)))))</f>
        <v>4</v>
      </c>
      <c r="J23" s="34" t="s">
        <v>86</v>
      </c>
      <c r="K23" s="34">
        <f>IF(J23=Criteria!$F$24, 0.75, IF(J23=Criteria!$F$21, 0.1, IF(J23=Criteria!$F$22, 0.25, IF(J23=Criteria!$F$23, 0.5, IF(J23=Criteria!$F$25, 1)))))</f>
        <v>0.5</v>
      </c>
      <c r="L23" s="34">
        <f t="shared" si="0"/>
        <v>5.5</v>
      </c>
      <c r="M23" s="34" t="str">
        <f>IF(L23&gt;17, Criteria!$B$33, IF(9&lt;L23, Criteria!$B$34, IF(4&lt;L23, Criteria!$B$35, IF(L23&lt;5, Criteria!$B$36))))</f>
        <v>Medium</v>
      </c>
      <c r="N23" s="34" t="s">
        <v>126</v>
      </c>
      <c r="O23" s="34" t="s">
        <v>89</v>
      </c>
      <c r="P23" s="34">
        <f>IF(O23=Criteria!$A$21, 1, IF(O23=Criteria!$A$22, 2, IF(O23=Criteria!$A$23, 3, IF(O23=Criteria!$A$24, 4, IF(O23=Criteria!$A$25, 5)))))</f>
        <v>1</v>
      </c>
      <c r="Q23" s="34" t="s">
        <v>80</v>
      </c>
      <c r="R23" s="34">
        <f>IF(Q23=Criteria!$G$6, 1, IF(Q23=Criteria!$G$7, 2, IF(Q23=Criteria!$G$8, 3, IF(Q23=Criteria!$G$9, 4, IF(Q23=Criteria!$G$10, 5)))))</f>
        <v>2</v>
      </c>
      <c r="S23" s="34" t="s">
        <v>57</v>
      </c>
      <c r="T23" s="34" t="s">
        <v>94</v>
      </c>
      <c r="U23" s="34">
        <f>IF(T23=Criteria!$B$6, 16, IF(T23=Criteria!$B$7, 8, IF(T23=Criteria!$B$8, 4, IF(T23=Criteria!$B$9, 2, IF(T23=Criteria!$B$10, 1)))))</f>
        <v>2</v>
      </c>
      <c r="V23" s="34" t="s">
        <v>111</v>
      </c>
      <c r="W23" s="34">
        <f>IF(V23=Criteria!$F$24, 0.75, IF(V23=Criteria!$F$21, 0.1, IF(V23=Criteria!$F$22, 0.25, IF(V23=Criteria!$F$23, 0.5, IF(V23=Criteria!$F$25, 1)))))</f>
        <v>0.25</v>
      </c>
      <c r="X23" s="34">
        <f t="shared" si="1"/>
        <v>1.25</v>
      </c>
      <c r="Y23" s="34" t="str">
        <f>IF(X23&gt;17, Criteria!$B$33, IF(9&lt;X23, Criteria!$B$34, IF(4&lt;X23, Criteria!$B$35, IF(X23&lt;5, Criteria!$B$36))))</f>
        <v>Low</v>
      </c>
      <c r="Z23" s="34" t="s">
        <v>17</v>
      </c>
    </row>
    <row r="24" spans="1:26" ht="75" x14ac:dyDescent="0.25">
      <c r="A24" s="34" t="s">
        <v>127</v>
      </c>
      <c r="B24" s="34" t="s">
        <v>11</v>
      </c>
      <c r="C24" s="34" t="s">
        <v>92</v>
      </c>
      <c r="D24" s="34">
        <f>IF(C24=Criteria!$A$21, 1, IF(C24=Criteria!$A$22, 2, IF(C24=Criteria!$A$23, 3, IF(C24=Criteria!$A$24, 4, IF(C24=Criteria!$A$25, 5)))))</f>
        <v>4</v>
      </c>
      <c r="E24" s="34" t="s">
        <v>82</v>
      </c>
      <c r="F24" s="34">
        <f>IF(E24=Criteria!$G$6, 1, IF(E24=Criteria!$G$7, 2, IF(E24=Criteria!$G$8, 3, IF(E24=Criteria!$G$9, 4, IF(E24=Criteria!$G$10, 5)))))</f>
        <v>4</v>
      </c>
      <c r="G24" s="34" t="s">
        <v>96</v>
      </c>
      <c r="H24" s="34" t="s">
        <v>75</v>
      </c>
      <c r="I24" s="34">
        <f>IF(H24=Criteria!$B$6, 16, IF(H24=Criteria!$B$7, 8, IF(H24=Criteria!$B$8, 4, IF(H24=Criteria!$B$9, 2, IF(H24=Criteria!$B$10, 1)))))</f>
        <v>16</v>
      </c>
      <c r="J24" s="34" t="s">
        <v>87</v>
      </c>
      <c r="K24" s="34">
        <f>IF(J24=Criteria!$F$24, 0.75, IF(J24=Criteria!$F$21, 0.1, IF(J24=Criteria!$F$22, 0.25, IF(J24=Criteria!$F$23, 0.5, IF(J24=Criteria!$F$25, 1)))))</f>
        <v>0.75</v>
      </c>
      <c r="L24" s="34">
        <f t="shared" si="0"/>
        <v>18</v>
      </c>
      <c r="M24" s="34" t="str">
        <f>IF(L24&gt;17, Criteria!$B$33, IF(9&lt;L24, Criteria!$B$34, IF(4&lt;L24, Criteria!$B$35, IF(L24&lt;5, Criteria!$B$36))))</f>
        <v>Fatally flawed</v>
      </c>
      <c r="N24" s="34" t="s">
        <v>128</v>
      </c>
      <c r="O24" s="34" t="s">
        <v>92</v>
      </c>
      <c r="P24" s="34">
        <f>IF(O24=Criteria!$A$21, 1, IF(O24=Criteria!$A$22, 2, IF(O24=Criteria!$A$23, 3, IF(O24=Criteria!$A$24, 4, IF(O24=Criteria!$A$25, 5)))))</f>
        <v>4</v>
      </c>
      <c r="Q24" s="34" t="s">
        <v>81</v>
      </c>
      <c r="R24" s="34">
        <f>IF(Q24=Criteria!$G$6, 1, IF(Q24=Criteria!$G$7, 2, IF(Q24=Criteria!$G$8, 3, IF(Q24=Criteria!$G$9, 4, IF(Q24=Criteria!$G$10, 5)))))</f>
        <v>3</v>
      </c>
      <c r="S24" s="34" t="s">
        <v>53</v>
      </c>
      <c r="T24" s="34" t="s">
        <v>78</v>
      </c>
      <c r="U24" s="34">
        <f>IF(T24=Criteria!$B$6, 16, IF(T24=Criteria!$B$7, 8, IF(T24=Criteria!$B$8, 4, IF(T24=Criteria!$B$9, 2, IF(T24=Criteria!$B$10, 1)))))</f>
        <v>1</v>
      </c>
      <c r="V24" s="34" t="s">
        <v>111</v>
      </c>
      <c r="W24" s="34">
        <f>IF(V24=Criteria!$F$24, 0.75, IF(V24=Criteria!$F$21, 0.1, IF(V24=Criteria!$F$22, 0.25, IF(V24=Criteria!$F$23, 0.5, IF(V24=Criteria!$F$25, 1)))))</f>
        <v>0.25</v>
      </c>
      <c r="X24" s="34">
        <f t="shared" si="1"/>
        <v>2</v>
      </c>
      <c r="Y24" s="34" t="str">
        <f>IF(X24&gt;17, Criteria!$B$33, IF(9&lt;X24, Criteria!$B$34, IF(4&lt;X24, Criteria!$B$35, IF(X24&lt;5, Criteria!$B$36))))</f>
        <v>Low</v>
      </c>
      <c r="Z24" s="34" t="s">
        <v>19</v>
      </c>
    </row>
    <row r="25" spans="1:26" ht="105" x14ac:dyDescent="0.25">
      <c r="A25" s="34" t="s">
        <v>129</v>
      </c>
      <c r="B25" s="34" t="s">
        <v>11</v>
      </c>
      <c r="C25" s="34" t="s">
        <v>92</v>
      </c>
      <c r="D25" s="34">
        <f>IF(C25=Criteria!$A$21, 1, IF(C25=Criteria!$A$22, 2, IF(C25=Criteria!$A$23, 3, IF(C25=Criteria!$A$24, 4, IF(C25=Criteria!$A$25, 5)))))</f>
        <v>4</v>
      </c>
      <c r="E25" s="34" t="s">
        <v>82</v>
      </c>
      <c r="F25" s="34">
        <f>IF(E25=Criteria!$G$6, 1, IF(E25=Criteria!$G$7, 2, IF(E25=Criteria!$G$8, 3, IF(E25=Criteria!$G$9, 4, IF(E25=Criteria!$G$10, 5)))))</f>
        <v>4</v>
      </c>
      <c r="G25" s="34" t="s">
        <v>96</v>
      </c>
      <c r="H25" s="34" t="s">
        <v>75</v>
      </c>
      <c r="I25" s="34">
        <f>IF(H25=Criteria!$B$6, 16, IF(H25=Criteria!$B$7, 8, IF(H25=Criteria!$B$8, 4, IF(H25=Criteria!$B$9, 2, IF(H25=Criteria!$B$10, 1)))))</f>
        <v>16</v>
      </c>
      <c r="J25" s="34" t="s">
        <v>87</v>
      </c>
      <c r="K25" s="34">
        <f>IF(J25=Criteria!$F$24, 0.75, IF(J25=Criteria!$F$21, 0.1, IF(J25=Criteria!$F$22, 0.25, IF(J25=Criteria!$F$23, 0.5, IF(J25=Criteria!$F$25, 1)))))</f>
        <v>0.75</v>
      </c>
      <c r="L25" s="34">
        <f t="shared" si="0"/>
        <v>18</v>
      </c>
      <c r="M25" s="34" t="str">
        <f>IF(L25&gt;17, Criteria!$B$33, IF(9&lt;L25, Criteria!$B$34, IF(4&lt;L25, Criteria!$B$35, IF(L25&lt;5, Criteria!$B$36))))</f>
        <v>Fatally flawed</v>
      </c>
      <c r="N25" s="34" t="s">
        <v>132</v>
      </c>
      <c r="O25" s="34" t="s">
        <v>92</v>
      </c>
      <c r="P25" s="34">
        <f>IF(O25=Criteria!$A$21, 1, IF(O25=Criteria!$A$22, 2, IF(O25=Criteria!$A$23, 3, IF(O25=Criteria!$A$24, 4, IF(O25=Criteria!$A$25, 5)))))</f>
        <v>4</v>
      </c>
      <c r="Q25" s="34" t="s">
        <v>81</v>
      </c>
      <c r="R25" s="34">
        <f>IF(Q25=Criteria!$G$6, 1, IF(Q25=Criteria!$G$7, 2, IF(Q25=Criteria!$G$8, 3, IF(Q25=Criteria!$G$9, 4, IF(Q25=Criteria!$G$10, 5)))))</f>
        <v>3</v>
      </c>
      <c r="S25" s="34" t="s">
        <v>53</v>
      </c>
      <c r="T25" s="34" t="s">
        <v>78</v>
      </c>
      <c r="U25" s="34">
        <f>IF(T25=Criteria!$B$6, 16, IF(T25=Criteria!$B$7, 8, IF(T25=Criteria!$B$8, 4, IF(T25=Criteria!$B$9, 2, IF(T25=Criteria!$B$10, 1)))))</f>
        <v>1</v>
      </c>
      <c r="V25" s="34" t="s">
        <v>86</v>
      </c>
      <c r="W25" s="34">
        <f>IF(V25=Criteria!$F$24, 0.75, IF(V25=Criteria!$F$21, 0.1, IF(V25=Criteria!$F$22, 0.25, IF(V25=Criteria!$F$23, 0.5, IF(V25=Criteria!$F$25, 1)))))</f>
        <v>0.5</v>
      </c>
      <c r="X25" s="34">
        <f t="shared" si="1"/>
        <v>4</v>
      </c>
      <c r="Y25" s="34" t="str">
        <f>IF(X25&gt;17, Criteria!$B$33, IF(9&lt;X25, Criteria!$B$34, IF(4&lt;X25, Criteria!$B$35, IF(X25&lt;5, Criteria!$B$36))))</f>
        <v>Low</v>
      </c>
      <c r="Z25" s="34" t="s">
        <v>17</v>
      </c>
    </row>
    <row r="26" spans="1:26" ht="45" x14ac:dyDescent="0.25">
      <c r="A26" s="34" t="s">
        <v>130</v>
      </c>
      <c r="B26" s="34" t="s">
        <v>11</v>
      </c>
      <c r="C26" s="34" t="s">
        <v>90</v>
      </c>
      <c r="D26" s="34">
        <f>IF(C26=Criteria!$A$21, 1, IF(C26=Criteria!$A$22, 2, IF(C26=Criteria!$A$23, 3, IF(C26=Criteria!$A$24, 4, IF(C26=Criteria!$A$25, 5)))))</f>
        <v>2</v>
      </c>
      <c r="E26" s="34" t="s">
        <v>79</v>
      </c>
      <c r="F26" s="34">
        <f>IF(E26=Criteria!$G$6, 1, IF(E26=Criteria!$G$7, 2, IF(E26=Criteria!$G$8, 3, IF(E26=Criteria!$G$9, 4, IF(E26=Criteria!$G$10, 5)))))</f>
        <v>1</v>
      </c>
      <c r="G26" s="34" t="s">
        <v>57</v>
      </c>
      <c r="H26" s="34" t="s">
        <v>77</v>
      </c>
      <c r="I26" s="34">
        <f>IF(H26=Criteria!$B$6, 16, IF(H26=Criteria!$B$7, 8, IF(H26=Criteria!$B$8, 4, IF(H26=Criteria!$B$9, 2, IF(H26=Criteria!$B$10, 1)))))</f>
        <v>4</v>
      </c>
      <c r="J26" s="34" t="s">
        <v>87</v>
      </c>
      <c r="K26" s="34">
        <f>IF(J26=Criteria!$F$24, 0.75, IF(J26=Criteria!$F$21, 0.1, IF(J26=Criteria!$F$22, 0.25, IF(J26=Criteria!$F$23, 0.5, IF(J26=Criteria!$F$25, 1)))))</f>
        <v>0.75</v>
      </c>
      <c r="L26" s="34">
        <f t="shared" si="0"/>
        <v>5.25</v>
      </c>
      <c r="M26" s="34" t="str">
        <f>IF(L26&gt;17, Criteria!$B$33, IF(9&lt;L26, Criteria!$B$34, IF(4&lt;L26, Criteria!$B$35, IF(L26&lt;5, Criteria!$B$36))))</f>
        <v>Medium</v>
      </c>
      <c r="N26" s="34" t="s">
        <v>131</v>
      </c>
      <c r="O26" s="34" t="s">
        <v>89</v>
      </c>
      <c r="P26" s="34">
        <f>IF(O26=Criteria!$A$21, 1, IF(O26=Criteria!$A$22, 2, IF(O26=Criteria!$A$23, 3, IF(O26=Criteria!$A$24, 4, IF(O26=Criteria!$A$25, 5)))))</f>
        <v>1</v>
      </c>
      <c r="Q26" s="34" t="s">
        <v>79</v>
      </c>
      <c r="R26" s="34">
        <f>IF(Q26=Criteria!$G$6, 1, IF(Q26=Criteria!$G$7, 2, IF(Q26=Criteria!$G$8, 3, IF(Q26=Criteria!$G$9, 4, IF(Q26=Criteria!$G$10, 5)))))</f>
        <v>1</v>
      </c>
      <c r="S26" s="34" t="s">
        <v>57</v>
      </c>
      <c r="T26" s="34" t="s">
        <v>78</v>
      </c>
      <c r="U26" s="34">
        <f>IF(T26=Criteria!$B$6, 16, IF(T26=Criteria!$B$7, 8, IF(T26=Criteria!$B$8, 4, IF(T26=Criteria!$B$9, 2, IF(T26=Criteria!$B$10, 1)))))</f>
        <v>1</v>
      </c>
      <c r="V26" s="34" t="s">
        <v>84</v>
      </c>
      <c r="W26" s="34">
        <f>IF(V26=Criteria!$F$24, 0.75, IF(V26=Criteria!$F$21, 0.1, IF(V26=Criteria!$F$22, 0.25, IF(V26=Criteria!$F$23, 0.5, IF(V26=Criteria!$F$25, 1)))))</f>
        <v>0.1</v>
      </c>
      <c r="X26" s="34">
        <f t="shared" si="1"/>
        <v>0.30000000000000004</v>
      </c>
      <c r="Y26" s="34" t="str">
        <f>IF(X26&gt;17, Criteria!$B$33, IF(9&lt;X26, Criteria!$B$34, IF(4&lt;X26, Criteria!$B$35, IF(X26&lt;5, Criteria!$B$36))))</f>
        <v>Low</v>
      </c>
      <c r="Z26" s="34" t="s">
        <v>17</v>
      </c>
    </row>
    <row r="27" spans="1:26" ht="45" x14ac:dyDescent="0.25">
      <c r="A27" s="34" t="s">
        <v>133</v>
      </c>
      <c r="B27" s="34" t="s">
        <v>11</v>
      </c>
      <c r="C27" s="34" t="s">
        <v>91</v>
      </c>
      <c r="D27" s="34">
        <f>IF(C27=Criteria!$A$21, 1, IF(C27=Criteria!$A$22, 2, IF(C27=Criteria!$A$23, 3, IF(C27=Criteria!$A$24, 4, IF(C27=Criteria!$A$25, 5)))))</f>
        <v>3</v>
      </c>
      <c r="E27" s="34" t="s">
        <v>80</v>
      </c>
      <c r="F27" s="34">
        <f>IF(E27=Criteria!$G$6, 1, IF(E27=Criteria!$G$7, 2, IF(E27=Criteria!$G$8, 3, IF(E27=Criteria!$G$9, 4, IF(E27=Criteria!$G$10, 5)))))</f>
        <v>2</v>
      </c>
      <c r="G27" s="34" t="s">
        <v>57</v>
      </c>
      <c r="H27" s="34" t="s">
        <v>76</v>
      </c>
      <c r="I27" s="34">
        <f>IF(H27=Criteria!$B$6, 16, IF(H27=Criteria!$B$7, 8, IF(H27=Criteria!$B$8, 4, IF(H27=Criteria!$B$9, 2, IF(H27=Criteria!$B$10, 1)))))</f>
        <v>8</v>
      </c>
      <c r="J27" s="34" t="s">
        <v>86</v>
      </c>
      <c r="K27" s="34">
        <f>IF(J27=Criteria!$F$24, 0.75, IF(J27=Criteria!$F$21, 0.1, IF(J27=Criteria!$F$22, 0.25, IF(J27=Criteria!$F$23, 0.5, IF(J27=Criteria!$F$25, 1)))))</f>
        <v>0.5</v>
      </c>
      <c r="L27" s="34">
        <f t="shared" si="0"/>
        <v>6.5</v>
      </c>
      <c r="M27" s="34" t="str">
        <f>IF(L27&gt;17, Criteria!$B$33, IF(9&lt;L27, Criteria!$B$34, IF(4&lt;L27, Criteria!$B$35, IF(L27&lt;5, Criteria!$B$36))))</f>
        <v>Medium</v>
      </c>
      <c r="N27" s="34" t="s">
        <v>134</v>
      </c>
      <c r="O27" s="34" t="s">
        <v>89</v>
      </c>
      <c r="P27" s="34">
        <f>IF(O27=Criteria!$A$21, 1, IF(O27=Criteria!$A$22, 2, IF(O27=Criteria!$A$23, 3, IF(O27=Criteria!$A$24, 4, IF(O27=Criteria!$A$25, 5)))))</f>
        <v>1</v>
      </c>
      <c r="Q27" s="34" t="s">
        <v>79</v>
      </c>
      <c r="R27" s="34">
        <f>IF(Q27=Criteria!$G$6, 1, IF(Q27=Criteria!$G$7, 2, IF(Q27=Criteria!$G$8, 3, IF(Q27=Criteria!$G$9, 4, IF(Q27=Criteria!$G$10, 5)))))</f>
        <v>1</v>
      </c>
      <c r="S27" s="34" t="s">
        <v>57</v>
      </c>
      <c r="T27" s="34" t="s">
        <v>94</v>
      </c>
      <c r="U27" s="34">
        <f>IF(T27=Criteria!$B$6, 16, IF(T27=Criteria!$B$7, 8, IF(T27=Criteria!$B$8, 4, IF(T27=Criteria!$B$9, 2, IF(T27=Criteria!$B$10, 1)))))</f>
        <v>2</v>
      </c>
      <c r="V27" s="34" t="s">
        <v>111</v>
      </c>
      <c r="W27" s="34">
        <f>IF(V27=Criteria!$F$24, 0.75, IF(V27=Criteria!$F$21, 0.1, IF(V27=Criteria!$F$22, 0.25, IF(V27=Criteria!$F$23, 0.5, IF(V27=Criteria!$F$25, 1)))))</f>
        <v>0.25</v>
      </c>
      <c r="X27" s="34">
        <f t="shared" si="1"/>
        <v>1</v>
      </c>
      <c r="Y27" s="34" t="str">
        <f>IF(X27&gt;17, Criteria!$B$33, IF(9&lt;X27, Criteria!$B$34, IF(4&lt;X27, Criteria!$B$35, IF(X27&lt;5, Criteria!$B$36))))</f>
        <v>Low</v>
      </c>
      <c r="Z27" s="34" t="s">
        <v>23</v>
      </c>
    </row>
    <row r="28" spans="1:26" ht="45" x14ac:dyDescent="0.25">
      <c r="A28" s="34" t="s">
        <v>135</v>
      </c>
      <c r="B28" s="34" t="s">
        <v>11</v>
      </c>
      <c r="C28" s="34" t="s">
        <v>90</v>
      </c>
      <c r="D28" s="34">
        <f>IF(C28=Criteria!$A$21, 1, IF(C28=Criteria!$A$22, 2, IF(C28=Criteria!$A$23, 3, IF(C28=Criteria!$A$24, 4, IF(C28=Criteria!$A$25, 5)))))</f>
        <v>2</v>
      </c>
      <c r="E28" s="34" t="s">
        <v>81</v>
      </c>
      <c r="F28" s="34">
        <f>IF(E28=Criteria!$G$6, 1, IF(E28=Criteria!$G$7, 2, IF(E28=Criteria!$G$8, 3, IF(E28=Criteria!$G$9, 4, IF(E28=Criteria!$G$10, 5)))))</f>
        <v>3</v>
      </c>
      <c r="G28" s="34" t="s">
        <v>53</v>
      </c>
      <c r="H28" s="34" t="s">
        <v>76</v>
      </c>
      <c r="I28" s="34">
        <f>IF(H28=Criteria!$B$6, 16, IF(H28=Criteria!$B$7, 8, IF(H28=Criteria!$B$8, 4, IF(H28=Criteria!$B$9, 2, IF(H28=Criteria!$B$10, 1)))))</f>
        <v>8</v>
      </c>
      <c r="J28" s="34" t="s">
        <v>86</v>
      </c>
      <c r="K28" s="34">
        <f>IF(J28=Criteria!$F$24, 0.75, IF(J28=Criteria!$F$21, 0.1, IF(J28=Criteria!$F$22, 0.25, IF(J28=Criteria!$F$23, 0.5, IF(J28=Criteria!$F$25, 1)))))</f>
        <v>0.5</v>
      </c>
      <c r="L28" s="34">
        <f t="shared" si="0"/>
        <v>6.5</v>
      </c>
      <c r="M28" s="34" t="str">
        <f>IF(L28&gt;17, Criteria!$B$33, IF(9&lt;L28, Criteria!$B$34, IF(4&lt;L28, Criteria!$B$35, IF(L28&lt;5, Criteria!$B$36))))</f>
        <v>Medium</v>
      </c>
      <c r="N28" s="34" t="s">
        <v>136</v>
      </c>
      <c r="O28" s="34" t="s">
        <v>89</v>
      </c>
      <c r="P28" s="34">
        <f>IF(O28=Criteria!$A$21, 1, IF(O28=Criteria!$A$22, 2, IF(O28=Criteria!$A$23, 3, IF(O28=Criteria!$A$24, 4, IF(O28=Criteria!$A$25, 5)))))</f>
        <v>1</v>
      </c>
      <c r="Q28" s="34" t="s">
        <v>79</v>
      </c>
      <c r="R28" s="34">
        <f>IF(Q28=Criteria!$G$6, 1, IF(Q28=Criteria!$G$7, 2, IF(Q28=Criteria!$G$8, 3, IF(Q28=Criteria!$G$9, 4, IF(Q28=Criteria!$G$10, 5)))))</f>
        <v>1</v>
      </c>
      <c r="S28" s="34" t="s">
        <v>57</v>
      </c>
      <c r="T28" s="34" t="s">
        <v>78</v>
      </c>
      <c r="U28" s="34">
        <f>IF(T28=Criteria!$B$6, 16, IF(T28=Criteria!$B$7, 8, IF(T28=Criteria!$B$8, 4, IF(T28=Criteria!$B$9, 2, IF(T28=Criteria!$B$10, 1)))))</f>
        <v>1</v>
      </c>
      <c r="V28" s="34" t="s">
        <v>84</v>
      </c>
      <c r="W28" s="34">
        <f>IF(V28=Criteria!$F$24, 0.75, IF(V28=Criteria!$F$21, 0.1, IF(V28=Criteria!$F$22, 0.25, IF(V28=Criteria!$F$23, 0.5, IF(V28=Criteria!$F$25, 1)))))</f>
        <v>0.1</v>
      </c>
      <c r="X28" s="34">
        <f t="shared" si="1"/>
        <v>0.30000000000000004</v>
      </c>
      <c r="Y28" s="34" t="str">
        <f>IF(X28&gt;17, Criteria!$B$33, IF(9&lt;X28, Criteria!$B$34, IF(4&lt;X28, Criteria!$B$35, IF(X28&lt;5, Criteria!$B$36))))</f>
        <v>Low</v>
      </c>
      <c r="Z28" s="34" t="s">
        <v>17</v>
      </c>
    </row>
    <row r="29" spans="1:26" ht="45" x14ac:dyDescent="0.25">
      <c r="A29" s="34" t="s">
        <v>137</v>
      </c>
      <c r="B29" s="34" t="s">
        <v>11</v>
      </c>
      <c r="C29" s="34" t="s">
        <v>90</v>
      </c>
      <c r="D29" s="34">
        <f>IF(C29=Criteria!$A$21, 1, IF(C29=Criteria!$A$22, 2, IF(C29=Criteria!$A$23, 3, IF(C29=Criteria!$A$24, 4, IF(C29=Criteria!$A$25, 5)))))</f>
        <v>2</v>
      </c>
      <c r="E29" s="34" t="s">
        <v>82</v>
      </c>
      <c r="F29" s="34">
        <f>IF(E29=Criteria!$G$6, 1, IF(E29=Criteria!$G$7, 2, IF(E29=Criteria!$G$8, 3, IF(E29=Criteria!$G$9, 4, IF(E29=Criteria!$G$10, 5)))))</f>
        <v>4</v>
      </c>
      <c r="G29" s="34" t="s">
        <v>53</v>
      </c>
      <c r="H29" s="34" t="s">
        <v>76</v>
      </c>
      <c r="I29" s="34">
        <f>IF(H29=Criteria!$B$6, 16, IF(H29=Criteria!$B$7, 8, IF(H29=Criteria!$B$8, 4, IF(H29=Criteria!$B$9, 2, IF(H29=Criteria!$B$10, 1)))))</f>
        <v>8</v>
      </c>
      <c r="J29" s="34" t="s">
        <v>88</v>
      </c>
      <c r="K29" s="34">
        <f>IF(J29=Criteria!$F$24, 0.75, IF(J29=Criteria!$F$21, 0.1, IF(J29=Criteria!$F$22, 0.25, IF(J29=Criteria!$F$23, 0.5, IF(J29=Criteria!$F$25, 1)))))</f>
        <v>1</v>
      </c>
      <c r="L29" s="34">
        <f t="shared" si="0"/>
        <v>14</v>
      </c>
      <c r="M29" s="34" t="str">
        <f>IF(L29&gt;17, Criteria!$B$33, IF(9&lt;L29, Criteria!$B$34, IF(4&lt;L29, Criteria!$B$35, IF(L29&lt;5, Criteria!$B$36))))</f>
        <v>High</v>
      </c>
      <c r="N29" s="34" t="s">
        <v>138</v>
      </c>
      <c r="O29" s="34" t="s">
        <v>90</v>
      </c>
      <c r="P29" s="34">
        <f>IF(O29=Criteria!$A$21, 1, IF(O29=Criteria!$A$22, 2, IF(O29=Criteria!$A$23, 3, IF(O29=Criteria!$A$24, 4, IF(O29=Criteria!$A$25, 5)))))</f>
        <v>2</v>
      </c>
      <c r="Q29" s="34" t="s">
        <v>81</v>
      </c>
      <c r="R29" s="34">
        <f>IF(Q29=Criteria!$G$6, 1, IF(Q29=Criteria!$G$7, 2, IF(Q29=Criteria!$G$8, 3, IF(Q29=Criteria!$G$9, 4, IF(Q29=Criteria!$G$10, 5)))))</f>
        <v>3</v>
      </c>
      <c r="S29" s="34" t="s">
        <v>96</v>
      </c>
      <c r="T29" s="34" t="s">
        <v>94</v>
      </c>
      <c r="U29" s="34">
        <f>IF(T29=Criteria!$B$6, 16, IF(T29=Criteria!$B$7, 8, IF(T29=Criteria!$B$8, 4, IF(T29=Criteria!$B$9, 2, IF(T29=Criteria!$B$10, 1)))))</f>
        <v>2</v>
      </c>
      <c r="V29" s="34" t="s">
        <v>111</v>
      </c>
      <c r="W29" s="34">
        <f>IF(V29=Criteria!$F$24, 0.75, IF(V29=Criteria!$F$21, 0.1, IF(V29=Criteria!$F$22, 0.25, IF(V29=Criteria!$F$23, 0.5, IF(V29=Criteria!$F$25, 1)))))</f>
        <v>0.25</v>
      </c>
      <c r="X29" s="34">
        <f t="shared" si="1"/>
        <v>1.75</v>
      </c>
      <c r="Y29" s="34" t="str">
        <f>IF(X29&gt;17, Criteria!$B$33, IF(9&lt;X29, Criteria!$B$34, IF(4&lt;X29, Criteria!$B$35, IF(X29&lt;5, Criteria!$B$36))))</f>
        <v>Low</v>
      </c>
      <c r="Z29" s="34" t="s">
        <v>17</v>
      </c>
    </row>
    <row r="30" spans="1:26" ht="175.5" customHeight="1" x14ac:dyDescent="0.25">
      <c r="A30" s="34" t="s">
        <v>140</v>
      </c>
      <c r="B30" s="34" t="s">
        <v>11</v>
      </c>
      <c r="C30" s="34" t="s">
        <v>90</v>
      </c>
      <c r="D30" s="34">
        <f>IF(C30=Criteria!$A$21, 1, IF(C30=Criteria!$A$22, 2, IF(C30=Criteria!$A$23, 3, IF(C30=Criteria!$A$24, 4, IF(C30=Criteria!$A$25, 5)))))</f>
        <v>2</v>
      </c>
      <c r="E30" s="34" t="s">
        <v>82</v>
      </c>
      <c r="F30" s="34">
        <f>IF(E30=Criteria!$G$6, 1, IF(E30=Criteria!$G$7, 2, IF(E30=Criteria!$G$8, 3, IF(E30=Criteria!$G$9, 4, IF(E30=Criteria!$G$10, 5)))))</f>
        <v>4</v>
      </c>
      <c r="G30" s="34" t="s">
        <v>96</v>
      </c>
      <c r="H30" s="34" t="s">
        <v>77</v>
      </c>
      <c r="I30" s="34">
        <f>IF(H30=Criteria!$B$6, 16, IF(H30=Criteria!$B$7, 8, IF(H30=Criteria!$B$8, 4, IF(H30=Criteria!$B$9, 2, IF(H30=Criteria!$B$10, 1)))))</f>
        <v>4</v>
      </c>
      <c r="J30" s="34" t="s">
        <v>87</v>
      </c>
      <c r="K30" s="34">
        <f>IF(J30=Criteria!$F$24, 0.75, IF(J30=Criteria!$F$21, 0.1, IF(J30=Criteria!$F$22, 0.25, IF(J30=Criteria!$F$23, 0.5, IF(J30=Criteria!$F$25, 1)))))</f>
        <v>0.75</v>
      </c>
      <c r="L30" s="34">
        <f t="shared" si="0"/>
        <v>7.5</v>
      </c>
      <c r="M30" s="34" t="str">
        <f>IF(L30&gt;17, Criteria!$B$33, IF(9&lt;L30, Criteria!$B$34, IF(4&lt;L30, Criteria!$B$35, IF(L30&lt;5, Criteria!$B$36))))</f>
        <v>Medium</v>
      </c>
      <c r="N30" s="34" t="s">
        <v>142</v>
      </c>
      <c r="O30" s="34" t="s">
        <v>89</v>
      </c>
      <c r="P30" s="34">
        <f>IF(O30=Criteria!$A$21, 1, IF(O30=Criteria!$A$22, 2, IF(O30=Criteria!$A$23, 3, IF(O30=Criteria!$A$24, 4, IF(O30=Criteria!$A$25, 5)))))</f>
        <v>1</v>
      </c>
      <c r="Q30" s="34" t="s">
        <v>82</v>
      </c>
      <c r="R30" s="34">
        <f>IF(Q30=Criteria!$G$6, 1, IF(Q30=Criteria!$G$7, 2, IF(Q30=Criteria!$G$8, 3, IF(Q30=Criteria!$G$9, 4, IF(Q30=Criteria!$G$10, 5)))))</f>
        <v>4</v>
      </c>
      <c r="S30" s="34" t="s">
        <v>96</v>
      </c>
      <c r="T30" s="34" t="s">
        <v>94</v>
      </c>
      <c r="U30" s="34">
        <f>IF(T30=Criteria!$B$6, 16, IF(T30=Criteria!$B$7, 8, IF(T30=Criteria!$B$8, 4, IF(T30=Criteria!$B$9, 2, IF(T30=Criteria!$B$10, 1)))))</f>
        <v>2</v>
      </c>
      <c r="V30" s="34" t="s">
        <v>84</v>
      </c>
      <c r="W30" s="34">
        <f>IF(V30=Criteria!$F$24, 0.75, IF(V30=Criteria!$F$21, 0.1, IF(V30=Criteria!$F$22, 0.25, IF(V30=Criteria!$F$23, 0.5, IF(V30=Criteria!$F$25, 1)))))</f>
        <v>0.1</v>
      </c>
      <c r="X30" s="34">
        <f t="shared" si="1"/>
        <v>0.70000000000000007</v>
      </c>
      <c r="Y30" s="34" t="str">
        <f>IF(X30&gt;17, Criteria!$B$33, IF(9&lt;X30, Criteria!$B$34, IF(4&lt;X30, Criteria!$B$35, IF(X30&lt;5, Criteria!$B$36))))</f>
        <v>Low</v>
      </c>
      <c r="Z30" s="34" t="s">
        <v>19</v>
      </c>
    </row>
    <row r="31" spans="1:26" ht="150" x14ac:dyDescent="0.25">
      <c r="A31" s="34" t="s">
        <v>141</v>
      </c>
      <c r="B31" s="34" t="s">
        <v>11</v>
      </c>
      <c r="C31" s="34" t="s">
        <v>91</v>
      </c>
      <c r="D31" s="34">
        <f>IF(C31=Criteria!$A$21, 1, IF(C31=Criteria!$A$22, 2, IF(C31=Criteria!$A$23, 3, IF(C31=Criteria!$A$24, 4, IF(C31=Criteria!$A$25, 5)))))</f>
        <v>3</v>
      </c>
      <c r="E31" s="34" t="s">
        <v>82</v>
      </c>
      <c r="F31" s="34">
        <f>IF(E31=Criteria!$G$6, 1, IF(E31=Criteria!$G$7, 2, IF(E31=Criteria!$G$8, 3, IF(E31=Criteria!$G$9, 4, IF(E31=Criteria!$G$10, 5)))))</f>
        <v>4</v>
      </c>
      <c r="G31" s="34" t="s">
        <v>96</v>
      </c>
      <c r="H31" s="34" t="s">
        <v>76</v>
      </c>
      <c r="I31" s="34">
        <f>IF(H31=Criteria!$B$6, 16, IF(H31=Criteria!$B$7, 8, IF(H31=Criteria!$B$8, 4, IF(H31=Criteria!$B$9, 2, IF(H31=Criteria!$B$10, 1)))))</f>
        <v>8</v>
      </c>
      <c r="J31" s="34" t="s">
        <v>86</v>
      </c>
      <c r="K31" s="34">
        <f>IF(J31=Criteria!$F$24, 0.75, IF(J31=Criteria!$F$21, 0.1, IF(J31=Criteria!$F$22, 0.25, IF(J31=Criteria!$F$23, 0.5, IF(J31=Criteria!$F$25, 1)))))</f>
        <v>0.5</v>
      </c>
      <c r="L31" s="34">
        <f t="shared" si="0"/>
        <v>7.5</v>
      </c>
      <c r="M31" s="34" t="str">
        <f>IF(L31&gt;17, Criteria!$B$33, IF(9&lt;L31, Criteria!$B$34, IF(4&lt;L31, Criteria!$B$35, IF(L31&lt;5, Criteria!$B$36))))</f>
        <v>Medium</v>
      </c>
      <c r="N31" s="34" t="s">
        <v>142</v>
      </c>
      <c r="O31" s="34" t="s">
        <v>91</v>
      </c>
      <c r="P31" s="34">
        <f>IF(O31=Criteria!$A$21, 1, IF(O31=Criteria!$A$22, 2, IF(O31=Criteria!$A$23, 3, IF(O31=Criteria!$A$24, 4, IF(O31=Criteria!$A$25, 5)))))</f>
        <v>3</v>
      </c>
      <c r="Q31" s="34" t="s">
        <v>82</v>
      </c>
      <c r="R31" s="34">
        <f>IF(Q31=Criteria!$G$6, 1, IF(Q31=Criteria!$G$7, 2, IF(Q31=Criteria!$G$8, 3, IF(Q31=Criteria!$G$9, 4, IF(Q31=Criteria!$G$10, 5)))))</f>
        <v>4</v>
      </c>
      <c r="S31" s="34" t="s">
        <v>96</v>
      </c>
      <c r="T31" s="34" t="s">
        <v>78</v>
      </c>
      <c r="U31" s="34">
        <f>IF(T31=Criteria!$B$6, 16, IF(T31=Criteria!$B$7, 8, IF(T31=Criteria!$B$8, 4, IF(T31=Criteria!$B$9, 2, IF(T31=Criteria!$B$10, 1)))))</f>
        <v>1</v>
      </c>
      <c r="V31" s="34" t="s">
        <v>84</v>
      </c>
      <c r="W31" s="34">
        <f>IF(V31=Criteria!$F$24, 0.75, IF(V31=Criteria!$F$21, 0.1, IF(V31=Criteria!$F$22, 0.25, IF(V31=Criteria!$F$23, 0.5, IF(V31=Criteria!$F$25, 1)))))</f>
        <v>0.1</v>
      </c>
      <c r="X31" s="34">
        <f t="shared" si="1"/>
        <v>0.8</v>
      </c>
      <c r="Y31" s="34" t="str">
        <f>IF(X31&gt;17, Criteria!$B$33, IF(9&lt;X31, Criteria!$B$34, IF(4&lt;X31, Criteria!$B$35, IF(X31&lt;5, Criteria!$B$36))))</f>
        <v>Low</v>
      </c>
      <c r="Z31" s="34" t="s">
        <v>19</v>
      </c>
    </row>
    <row r="32" spans="1:26" ht="150" x14ac:dyDescent="0.25">
      <c r="A32" s="34" t="s">
        <v>139</v>
      </c>
      <c r="B32" s="34" t="s">
        <v>11</v>
      </c>
      <c r="C32" s="34" t="s">
        <v>89</v>
      </c>
      <c r="D32" s="34">
        <f>IF(C32=Criteria!$A$21, 1, IF(C32=Criteria!$A$22, 2, IF(C32=Criteria!$A$23, 3, IF(C32=Criteria!$A$24, 4, IF(C32=Criteria!$A$25, 5)))))</f>
        <v>1</v>
      </c>
      <c r="E32" s="34" t="s">
        <v>82</v>
      </c>
      <c r="F32" s="34">
        <f>IF(E32=Criteria!$G$6, 1, IF(E32=Criteria!$G$7, 2, IF(E32=Criteria!$G$8, 3, IF(E32=Criteria!$G$9, 4, IF(E32=Criteria!$G$10, 5)))))</f>
        <v>4</v>
      </c>
      <c r="G32" s="34" t="s">
        <v>53</v>
      </c>
      <c r="H32" s="34" t="s">
        <v>77</v>
      </c>
      <c r="I32" s="34">
        <f>IF(H32=Criteria!$B$6, 16, IF(H32=Criteria!$B$7, 8, IF(H32=Criteria!$B$8, 4, IF(H32=Criteria!$B$9, 2, IF(H32=Criteria!$B$10, 1)))))</f>
        <v>4</v>
      </c>
      <c r="J32" s="34" t="s">
        <v>87</v>
      </c>
      <c r="K32" s="34">
        <f>IF(J32=Criteria!$F$24, 0.75, IF(J32=Criteria!$F$21, 0.1, IF(J32=Criteria!$F$22, 0.25, IF(J32=Criteria!$F$23, 0.5, IF(J32=Criteria!$F$25, 1)))))</f>
        <v>0.75</v>
      </c>
      <c r="L32" s="34">
        <f t="shared" si="0"/>
        <v>6.75</v>
      </c>
      <c r="M32" s="34" t="str">
        <f>IF(L32&gt;17, Criteria!$B$33, IF(9&lt;L32, Criteria!$B$34, IF(4&lt;L32, Criteria!$B$35, IF(L32&lt;5, Criteria!$B$36))))</f>
        <v>Medium</v>
      </c>
      <c r="N32" s="34" t="s">
        <v>142</v>
      </c>
      <c r="O32" s="34" t="s">
        <v>89</v>
      </c>
      <c r="P32" s="34">
        <f>IF(O32=Criteria!$A$21, 1, IF(O32=Criteria!$A$22, 2, IF(O32=Criteria!$A$23, 3, IF(O32=Criteria!$A$24, 4, IF(O32=Criteria!$A$25, 5)))))</f>
        <v>1</v>
      </c>
      <c r="Q32" s="34" t="s">
        <v>81</v>
      </c>
      <c r="R32" s="34">
        <f>IF(Q32=Criteria!$G$6, 1, IF(Q32=Criteria!$G$7, 2, IF(Q32=Criteria!$G$8, 3, IF(Q32=Criteria!$G$9, 4, IF(Q32=Criteria!$G$10, 5)))))</f>
        <v>3</v>
      </c>
      <c r="S32" s="34" t="s">
        <v>53</v>
      </c>
      <c r="T32" s="34" t="s">
        <v>78</v>
      </c>
      <c r="U32" s="34">
        <f>IF(T32=Criteria!$B$6, 16, IF(T32=Criteria!$B$7, 8, IF(T32=Criteria!$B$8, 4, IF(T32=Criteria!$B$9, 2, IF(T32=Criteria!$B$10, 1)))))</f>
        <v>1</v>
      </c>
      <c r="V32" s="34" t="s">
        <v>84</v>
      </c>
      <c r="W32" s="34">
        <f>IF(V32=Criteria!$F$24, 0.75, IF(V32=Criteria!$F$21, 0.1, IF(V32=Criteria!$F$22, 0.25, IF(V32=Criteria!$F$23, 0.5, IF(V32=Criteria!$F$25, 1)))))</f>
        <v>0.1</v>
      </c>
      <c r="X32" s="34">
        <f t="shared" si="1"/>
        <v>0.5</v>
      </c>
      <c r="Y32" s="34" t="str">
        <f>IF(X32&gt;17, Criteria!$B$33, IF(9&lt;X32, Criteria!$B$34, IF(4&lt;X32, Criteria!$B$35, IF(X32&lt;5, Criteria!$B$36))))</f>
        <v>Low</v>
      </c>
      <c r="Z32" s="34" t="s">
        <v>19</v>
      </c>
    </row>
    <row r="33" spans="1:25" x14ac:dyDescent="0.25">
      <c r="A33" s="34" t="s">
        <v>62</v>
      </c>
      <c r="D33" s="34" t="b">
        <f>IF(C33=Criteria!$A$21, 1, IF(C33=Criteria!$A$22, 2, IF(C33=Criteria!$A$23, 3, IF(C33=Criteria!$A$24, 4, IF(C33=Criteria!$A$25, 5)))))</f>
        <v>0</v>
      </c>
      <c r="F33" s="34" t="b">
        <f>IF(E33=Criteria!$G$6, 1, IF(E33=Criteria!$G$7, 2, IF(E33=Criteria!$G$8, 3, IF(E33=Criteria!$G$9, 4, IF(E33=Criteria!$G$10, 5)))))</f>
        <v>0</v>
      </c>
      <c r="I33" s="34" t="b">
        <f>IF(H33=Criteria!$B$6, 16, IF(H33=Criteria!$B$7, 8, IF(H33=Criteria!$B$8, 4, IF(H33=Criteria!$B$9, 2, IF(H33=Criteria!$B$10, 1)))))</f>
        <v>0</v>
      </c>
      <c r="K33" s="34" t="b">
        <f>IF(J33=Criteria!$F$24, 0.75, IF(J33=Criteria!$F$21, 0.1, IF(J33=Criteria!$F$22, 0.25, IF(J33=Criteria!$F$23, 0.5, IF(J33=Criteria!$F$25, 1)))))</f>
        <v>0</v>
      </c>
      <c r="L33" s="34">
        <f t="shared" si="0"/>
        <v>0</v>
      </c>
      <c r="M33" s="34" t="str">
        <f>IF(L33&gt;17, Criteria!$B$33, IF(9&lt;L33, Criteria!$B$34, IF(4&lt;L33, Criteria!$B$35, IF(L33&lt;5, Criteria!$B$36))))</f>
        <v>Low</v>
      </c>
      <c r="P33" s="34" t="b">
        <f>IF(O33=Criteria!$A$21, 1, IF(O33=Criteria!$A$22, 2, IF(O33=Criteria!$A$23, 3, IF(O33=Criteria!$A$24, 4, IF(O33=Criteria!$A$25, 5)))))</f>
        <v>0</v>
      </c>
      <c r="R33" s="34" t="b">
        <f>IF(Q33=Criteria!$G$6, 1, IF(Q33=Criteria!$G$7, 2, IF(Q33=Criteria!$G$8, 3, IF(Q33=Criteria!$G$9, 4, IF(Q33=Criteria!$G$10, 5)))))</f>
        <v>0</v>
      </c>
      <c r="U33" s="34" t="b">
        <f>IF(T33=Criteria!$B$6, 16, IF(T33=Criteria!$B$7, 8, IF(T33=Criteria!$B$8, 4, IF(T33=Criteria!$B$9, 2, IF(T33=Criteria!$B$10, 1)))))</f>
        <v>0</v>
      </c>
      <c r="W33" s="34" t="b">
        <f>IF(V33=Criteria!$F$24, 0.75, IF(V33=Criteria!$F$21, 0.1, IF(V33=Criteria!$F$22, 0.25, IF(V33=Criteria!$F$23, 0.5, IF(V33=Criteria!$F$25, 1)))))</f>
        <v>0</v>
      </c>
      <c r="X33" s="34">
        <f t="shared" si="1"/>
        <v>0</v>
      </c>
      <c r="Y33" s="34" t="str">
        <f>IF(X33&gt;17, Criteria!$B$33, IF(9&lt;X33, Criteria!$B$34, IF(4&lt;X33, Criteria!$B$35, IF(X33&lt;5, Criteria!$B$36))))</f>
        <v>Low</v>
      </c>
    </row>
    <row r="34" spans="1:25" x14ac:dyDescent="0.25">
      <c r="A34" s="34" t="s">
        <v>62</v>
      </c>
      <c r="D34" s="34" t="b">
        <f>IF(C34=Criteria!$A$21, 1, IF(C34=Criteria!$A$22, 2, IF(C34=Criteria!$A$23, 3, IF(C34=Criteria!$A$24, 4, IF(C34=Criteria!$A$25, 5)))))</f>
        <v>0</v>
      </c>
      <c r="F34" s="34" t="b">
        <f>IF(E34=Criteria!$G$6, 1, IF(E34=Criteria!$G$7, 2, IF(E34=Criteria!$G$8, 3, IF(E34=Criteria!$G$9, 4, IF(E34=Criteria!$G$10, 5)))))</f>
        <v>0</v>
      </c>
      <c r="I34" s="34" t="b">
        <f>IF(H34=Criteria!$B$6, 16, IF(H34=Criteria!$B$7, 8, IF(H34=Criteria!$B$8, 4, IF(H34=Criteria!$B$9, 2, IF(H34=Criteria!$B$10, 1)))))</f>
        <v>0</v>
      </c>
      <c r="K34" s="34" t="b">
        <f>IF(J34=Criteria!$F$24, 0.75, IF(J34=Criteria!$F$21, 0.1, IF(J34=Criteria!$F$22, 0.25, IF(J34=Criteria!$F$23, 0.5, IF(J34=Criteria!$F$25, 1)))))</f>
        <v>0</v>
      </c>
      <c r="L34" s="34">
        <f t="shared" si="0"/>
        <v>0</v>
      </c>
      <c r="M34" s="34" t="str">
        <f>IF(L34&gt;17, Criteria!$B$33, IF(9&lt;L34, Criteria!$B$34, IF(4&lt;L34, Criteria!$B$35, IF(L34&lt;5, Criteria!$B$36))))</f>
        <v>Low</v>
      </c>
      <c r="P34" s="34" t="b">
        <f>IF(O34=Criteria!$A$21, 1, IF(O34=Criteria!$A$22, 2, IF(O34=Criteria!$A$23, 3, IF(O34=Criteria!$A$24, 4, IF(O34=Criteria!$A$25, 5)))))</f>
        <v>0</v>
      </c>
      <c r="R34" s="34" t="b">
        <f>IF(Q34=Criteria!$G$6, 1, IF(Q34=Criteria!$G$7, 2, IF(Q34=Criteria!$G$8, 3, IF(Q34=Criteria!$G$9, 4, IF(Q34=Criteria!$G$10, 5)))))</f>
        <v>0</v>
      </c>
      <c r="U34" s="34" t="b">
        <f>IF(T34=Criteria!$B$6, 16, IF(T34=Criteria!$B$7, 8, IF(T34=Criteria!$B$8, 4, IF(T34=Criteria!$B$9, 2, IF(T34=Criteria!$B$10, 1)))))</f>
        <v>0</v>
      </c>
      <c r="W34" s="34" t="b">
        <f>IF(V34=Criteria!$F$24, 0.75, IF(V34=Criteria!$F$21, 0.1, IF(V34=Criteria!$F$22, 0.25, IF(V34=Criteria!$F$23, 0.5, IF(V34=Criteria!$F$25, 1)))))</f>
        <v>0</v>
      </c>
      <c r="X34" s="34">
        <f t="shared" si="1"/>
        <v>0</v>
      </c>
      <c r="Y34" s="34" t="str">
        <f>IF(X34&gt;17, Criteria!$B$33, IF(9&lt;X34, Criteria!$B$34, IF(4&lt;X34, Criteria!$B$35, IF(X34&lt;5, Criteria!$B$36))))</f>
        <v>Low</v>
      </c>
    </row>
    <row r="35" spans="1:25" x14ac:dyDescent="0.25">
      <c r="A35" s="34" t="s">
        <v>62</v>
      </c>
      <c r="D35" s="34" t="b">
        <f>IF(C35=Criteria!$A$21, 1, IF(C35=Criteria!$A$22, 2, IF(C35=Criteria!$A$23, 3, IF(C35=Criteria!$A$24, 4, IF(C35=Criteria!$A$25, 5)))))</f>
        <v>0</v>
      </c>
      <c r="F35" s="34" t="b">
        <f>IF(E35=Criteria!$G$6, 1, IF(E35=Criteria!$G$7, 2, IF(E35=Criteria!$G$8, 3, IF(E35=Criteria!$G$9, 4, IF(E35=Criteria!$G$10, 5)))))</f>
        <v>0</v>
      </c>
      <c r="I35" s="34" t="b">
        <f>IF(H35=Criteria!$B$6, 16, IF(H35=Criteria!$B$7, 8, IF(H35=Criteria!$B$8, 4, IF(H35=Criteria!$B$9, 2, IF(H35=Criteria!$B$10, 1)))))</f>
        <v>0</v>
      </c>
      <c r="K35" s="34" t="b">
        <f>IF(J35=Criteria!$F$24, 0.75, IF(J35=Criteria!$F$21, 0.1, IF(J35=Criteria!$F$22, 0.25, IF(J35=Criteria!$F$23, 0.5, IF(J35=Criteria!$F$25, 1)))))</f>
        <v>0</v>
      </c>
      <c r="L35" s="34">
        <f t="shared" si="0"/>
        <v>0</v>
      </c>
      <c r="M35" s="34" t="str">
        <f>IF(L35&gt;17, Criteria!$B$33, IF(9&lt;L35, Criteria!$B$34, IF(4&lt;L35, Criteria!$B$35, IF(L35&lt;5, Criteria!$B$36))))</f>
        <v>Low</v>
      </c>
      <c r="P35" s="34" t="b">
        <f>IF(O35=Criteria!$A$21, 1, IF(O35=Criteria!$A$22, 2, IF(O35=Criteria!$A$23, 3, IF(O35=Criteria!$A$24, 4, IF(O35=Criteria!$A$25, 5)))))</f>
        <v>0</v>
      </c>
      <c r="R35" s="34" t="b">
        <f>IF(Q35=Criteria!$G$6, 1, IF(Q35=Criteria!$G$7, 2, IF(Q35=Criteria!$G$8, 3, IF(Q35=Criteria!$G$9, 4, IF(Q35=Criteria!$G$10, 5)))))</f>
        <v>0</v>
      </c>
      <c r="U35" s="34" t="b">
        <f>IF(T35=Criteria!$B$6, 16, IF(T35=Criteria!$B$7, 8, IF(T35=Criteria!$B$8, 4, IF(T35=Criteria!$B$9, 2, IF(T35=Criteria!$B$10, 1)))))</f>
        <v>0</v>
      </c>
      <c r="W35" s="34" t="b">
        <f>IF(V35=Criteria!$F$24, 0.75, IF(V35=Criteria!$F$21, 0.1, IF(V35=Criteria!$F$22, 0.25, IF(V35=Criteria!$F$23, 0.5, IF(V35=Criteria!$F$25, 1)))))</f>
        <v>0</v>
      </c>
      <c r="X35" s="34">
        <f t="shared" si="1"/>
        <v>0</v>
      </c>
      <c r="Y35" s="34" t="str">
        <f>IF(X35&gt;17, Criteria!$B$33, IF(9&lt;X35, Criteria!$B$34, IF(4&lt;X35, Criteria!$B$35, IF(X35&lt;5, Criteria!$B$36))))</f>
        <v>Low</v>
      </c>
    </row>
    <row r="36" spans="1:25" x14ac:dyDescent="0.25">
      <c r="A36" s="34" t="s">
        <v>62</v>
      </c>
      <c r="D36" s="34" t="b">
        <f>IF(C36=Criteria!$A$21, 1, IF(C36=Criteria!$A$22, 2, IF(C36=Criteria!$A$23, 3, IF(C36=Criteria!$A$24, 4, IF(C36=Criteria!$A$25, 5)))))</f>
        <v>0</v>
      </c>
      <c r="F36" s="34" t="b">
        <f>IF(E36=Criteria!$G$6, 1, IF(E36=Criteria!$G$7, 2, IF(E36=Criteria!$G$8, 3, IF(E36=Criteria!$G$9, 4, IF(E36=Criteria!$G$10, 5)))))</f>
        <v>0</v>
      </c>
      <c r="I36" s="34" t="b">
        <f>IF(H36=Criteria!$B$6, 16, IF(H36=Criteria!$B$7, 8, IF(H36=Criteria!$B$8, 4, IF(H36=Criteria!$B$9, 2, IF(H36=Criteria!$B$10, 1)))))</f>
        <v>0</v>
      </c>
      <c r="K36" s="34" t="b">
        <f>IF(J36=Criteria!$F$24, 0.75, IF(J36=Criteria!$F$21, 0.1, IF(J36=Criteria!$F$22, 0.25, IF(J36=Criteria!$F$23, 0.5, IF(J36=Criteria!$F$25, 1)))))</f>
        <v>0</v>
      </c>
      <c r="L36" s="34">
        <f t="shared" si="0"/>
        <v>0</v>
      </c>
      <c r="M36" s="34" t="str">
        <f>IF(L36&gt;17, Criteria!$B$33, IF(9&lt;L36, Criteria!$B$34, IF(4&lt;L36, Criteria!$B$35, IF(L36&lt;5, Criteria!$B$36))))</f>
        <v>Low</v>
      </c>
      <c r="P36" s="34" t="b">
        <f>IF(O36=Criteria!$A$21, 1, IF(O36=Criteria!$A$22, 2, IF(O36=Criteria!$A$23, 3, IF(O36=Criteria!$A$24, 4, IF(O36=Criteria!$A$25, 5)))))</f>
        <v>0</v>
      </c>
      <c r="R36" s="34" t="b">
        <f>IF(Q36=Criteria!$G$6, 1, IF(Q36=Criteria!$G$7, 2, IF(Q36=Criteria!$G$8, 3, IF(Q36=Criteria!$G$9, 4, IF(Q36=Criteria!$G$10, 5)))))</f>
        <v>0</v>
      </c>
      <c r="U36" s="34" t="b">
        <f>IF(T36=Criteria!$B$6, 16, IF(T36=Criteria!$B$7, 8, IF(T36=Criteria!$B$8, 4, IF(T36=Criteria!$B$9, 2, IF(T36=Criteria!$B$10, 1)))))</f>
        <v>0</v>
      </c>
      <c r="W36" s="34" t="b">
        <f>IF(V36=Criteria!$F$24, 0.75, IF(V36=Criteria!$F$21, 0.1, IF(V36=Criteria!$F$22, 0.25, IF(V36=Criteria!$F$23, 0.5, IF(V36=Criteria!$F$25, 1)))))</f>
        <v>0</v>
      </c>
      <c r="X36" s="34">
        <f t="shared" si="1"/>
        <v>0</v>
      </c>
      <c r="Y36" s="34" t="str">
        <f>IF(X36&gt;17, Criteria!$B$33, IF(9&lt;X36, Criteria!$B$34, IF(4&lt;X36, Criteria!$B$35, IF(X36&lt;5, Criteria!$B$36))))</f>
        <v>Low</v>
      </c>
    </row>
    <row r="37" spans="1:25" x14ac:dyDescent="0.25">
      <c r="A37" s="34" t="s">
        <v>62</v>
      </c>
      <c r="D37" s="34" t="b">
        <f>IF(C37=Criteria!$A$21, 1, IF(C37=Criteria!$A$22, 2, IF(C37=Criteria!$A$23, 3, IF(C37=Criteria!$A$24, 4, IF(C37=Criteria!$A$25, 5)))))</f>
        <v>0</v>
      </c>
      <c r="F37" s="34" t="b">
        <f>IF(E37=Criteria!$G$6, 1, IF(E37=Criteria!$G$7, 2, IF(E37=Criteria!$G$8, 3, IF(E37=Criteria!$G$9, 4, IF(E37=Criteria!$G$10, 5)))))</f>
        <v>0</v>
      </c>
      <c r="I37" s="34" t="b">
        <f>IF(H37=Criteria!$B$6, 16, IF(H37=Criteria!$B$7, 8, IF(H37=Criteria!$B$8, 4, IF(H37=Criteria!$B$9, 2, IF(H37=Criteria!$B$10, 1)))))</f>
        <v>0</v>
      </c>
      <c r="K37" s="34" t="b">
        <f>IF(J37=Criteria!$F$24, 0.75, IF(J37=Criteria!$F$21, 0.1, IF(J37=Criteria!$F$22, 0.25, IF(J37=Criteria!$F$23, 0.5, IF(J37=Criteria!$F$25, 1)))))</f>
        <v>0</v>
      </c>
      <c r="L37" s="34">
        <f t="shared" si="0"/>
        <v>0</v>
      </c>
      <c r="M37" s="34" t="str">
        <f>IF(L37&gt;17, Criteria!$B$33, IF(9&lt;L37, Criteria!$B$34, IF(4&lt;L37, Criteria!$B$35, IF(L37&lt;5, Criteria!$B$36))))</f>
        <v>Low</v>
      </c>
      <c r="P37" s="34" t="b">
        <f>IF(O37=Criteria!$A$21, 1, IF(O37=Criteria!$A$22, 2, IF(O37=Criteria!$A$23, 3, IF(O37=Criteria!$A$24, 4, IF(O37=Criteria!$A$25, 5)))))</f>
        <v>0</v>
      </c>
      <c r="R37" s="34" t="b">
        <f>IF(Q37=Criteria!$G$6, 1, IF(Q37=Criteria!$G$7, 2, IF(Q37=Criteria!$G$8, 3, IF(Q37=Criteria!$G$9, 4, IF(Q37=Criteria!$G$10, 5)))))</f>
        <v>0</v>
      </c>
      <c r="U37" s="34" t="b">
        <f>IF(T37=Criteria!$B$6, 16, IF(T37=Criteria!$B$7, 8, IF(T37=Criteria!$B$8, 4, IF(T37=Criteria!$B$9, 2, IF(T37=Criteria!$B$10, 1)))))</f>
        <v>0</v>
      </c>
      <c r="W37" s="34" t="b">
        <f>IF(V37=Criteria!$F$24, 0.75, IF(V37=Criteria!$F$21, 0.1, IF(V37=Criteria!$F$22, 0.25, IF(V37=Criteria!$F$23, 0.5, IF(V37=Criteria!$F$25, 1)))))</f>
        <v>0</v>
      </c>
      <c r="X37" s="34">
        <f t="shared" si="1"/>
        <v>0</v>
      </c>
      <c r="Y37" s="34" t="str">
        <f>IF(X37&gt;17, Criteria!$B$33, IF(9&lt;X37, Criteria!$B$34, IF(4&lt;X37, Criteria!$B$35, IF(X37&lt;5, Criteria!$B$36))))</f>
        <v>Low</v>
      </c>
    </row>
    <row r="38" spans="1:25" x14ac:dyDescent="0.25">
      <c r="A38" s="34" t="s">
        <v>62</v>
      </c>
      <c r="D38" s="34" t="b">
        <f>IF(C38=Criteria!$A$21, 1, IF(C38=Criteria!$A$22, 2, IF(C38=Criteria!$A$23, 3, IF(C38=Criteria!$A$24, 4, IF(C38=Criteria!$A$25, 5)))))</f>
        <v>0</v>
      </c>
      <c r="F38" s="34" t="b">
        <f>IF(E38=Criteria!$G$6, 1, IF(E38=Criteria!$G$7, 2, IF(E38=Criteria!$G$8, 3, IF(E38=Criteria!$G$9, 4, IF(E38=Criteria!$G$10, 5)))))</f>
        <v>0</v>
      </c>
      <c r="I38" s="34" t="b">
        <f>IF(H38=Criteria!$B$6, 16, IF(H38=Criteria!$B$7, 8, IF(H38=Criteria!$B$8, 4, IF(H38=Criteria!$B$9, 2, IF(H38=Criteria!$B$10, 1)))))</f>
        <v>0</v>
      </c>
      <c r="K38" s="34" t="b">
        <f>IF(J38=Criteria!$F$24, 0.75, IF(J38=Criteria!$F$21, 0.1, IF(J38=Criteria!$F$22, 0.25, IF(J38=Criteria!$F$23, 0.5, IF(J38=Criteria!$F$25, 1)))))</f>
        <v>0</v>
      </c>
      <c r="L38" s="34">
        <f t="shared" si="0"/>
        <v>0</v>
      </c>
      <c r="M38" s="34" t="str">
        <f>IF(L38&gt;17, Criteria!$B$33, IF(9&lt;L38, Criteria!$B$34, IF(4&lt;L38, Criteria!$B$35, IF(L38&lt;5, Criteria!$B$36))))</f>
        <v>Low</v>
      </c>
      <c r="P38" s="34" t="b">
        <f>IF(O38=Criteria!$A$21, 1, IF(O38=Criteria!$A$22, 2, IF(O38=Criteria!$A$23, 3, IF(O38=Criteria!$A$24, 4, IF(O38=Criteria!$A$25, 5)))))</f>
        <v>0</v>
      </c>
      <c r="R38" s="34" t="b">
        <f>IF(Q38=Criteria!$G$6, 1, IF(Q38=Criteria!$G$7, 2, IF(Q38=Criteria!$G$8, 3, IF(Q38=Criteria!$G$9, 4, IF(Q38=Criteria!$G$10, 5)))))</f>
        <v>0</v>
      </c>
      <c r="U38" s="34" t="b">
        <f>IF(T38=Criteria!$B$6, 16, IF(T38=Criteria!$B$7, 8, IF(T38=Criteria!$B$8, 4, IF(T38=Criteria!$B$9, 2, IF(T38=Criteria!$B$10, 1)))))</f>
        <v>0</v>
      </c>
      <c r="W38" s="34" t="b">
        <f>IF(V38=Criteria!$F$24, 0.75, IF(V38=Criteria!$F$21, 0.1, IF(V38=Criteria!$F$22, 0.25, IF(V38=Criteria!$F$23, 0.5, IF(V38=Criteria!$F$25, 1)))))</f>
        <v>0</v>
      </c>
      <c r="X38" s="34">
        <f t="shared" si="1"/>
        <v>0</v>
      </c>
      <c r="Y38" s="34" t="str">
        <f>IF(X38&gt;17, Criteria!$B$33, IF(9&lt;X38, Criteria!$B$34, IF(4&lt;X38, Criteria!$B$35, IF(X38&lt;5, Criteria!$B$36))))</f>
        <v>Low</v>
      </c>
    </row>
    <row r="39" spans="1:25" x14ac:dyDescent="0.25">
      <c r="A39" s="34" t="s">
        <v>62</v>
      </c>
      <c r="D39" s="34" t="b">
        <f>IF(C39=Criteria!$A$21, 1, IF(C39=Criteria!$A$22, 2, IF(C39=Criteria!$A$23, 3, IF(C39=Criteria!$A$24, 4, IF(C39=Criteria!$A$25, 5)))))</f>
        <v>0</v>
      </c>
      <c r="F39" s="34" t="b">
        <f>IF(E39=Criteria!$G$6, 1, IF(E39=Criteria!$G$7, 2, IF(E39=Criteria!$G$8, 3, IF(E39=Criteria!$G$9, 4, IF(E39=Criteria!$G$10, 5)))))</f>
        <v>0</v>
      </c>
      <c r="I39" s="34" t="b">
        <f>IF(H39=Criteria!$B$6, 16, IF(H39=Criteria!$B$7, 8, IF(H39=Criteria!$B$8, 4, IF(H39=Criteria!$B$9, 2, IF(H39=Criteria!$B$10, 1)))))</f>
        <v>0</v>
      </c>
      <c r="K39" s="34" t="b">
        <f>IF(J39=Criteria!$F$24, 0.75, IF(J39=Criteria!$F$21, 0.1, IF(J39=Criteria!$F$22, 0.25, IF(J39=Criteria!$F$23, 0.5, IF(J39=Criteria!$F$25, 1)))))</f>
        <v>0</v>
      </c>
      <c r="L39" s="34">
        <f t="shared" si="0"/>
        <v>0</v>
      </c>
      <c r="M39" s="34" t="str">
        <f>IF(L39&gt;17, Criteria!$B$33, IF(9&lt;L39, Criteria!$B$34, IF(4&lt;L39, Criteria!$B$35, IF(L39&lt;5, Criteria!$B$36))))</f>
        <v>Low</v>
      </c>
      <c r="P39" s="34" t="b">
        <f>IF(O39=Criteria!$A$21, 1, IF(O39=Criteria!$A$22, 2, IF(O39=Criteria!$A$23, 3, IF(O39=Criteria!$A$24, 4, IF(O39=Criteria!$A$25, 5)))))</f>
        <v>0</v>
      </c>
      <c r="R39" s="34" t="b">
        <f>IF(Q39=Criteria!$G$6, 1, IF(Q39=Criteria!$G$7, 2, IF(Q39=Criteria!$G$8, 3, IF(Q39=Criteria!$G$9, 4, IF(Q39=Criteria!$G$10, 5)))))</f>
        <v>0</v>
      </c>
      <c r="U39" s="34" t="b">
        <f>IF(T39=Criteria!$B$6, 16, IF(T39=Criteria!$B$7, 8, IF(T39=Criteria!$B$8, 4, IF(T39=Criteria!$B$9, 2, IF(T39=Criteria!$B$10, 1)))))</f>
        <v>0</v>
      </c>
      <c r="W39" s="34" t="b">
        <f>IF(V39=Criteria!$F$24, 0.75, IF(V39=Criteria!$F$21, 0.1, IF(V39=Criteria!$F$22, 0.25, IF(V39=Criteria!$F$23, 0.5, IF(V39=Criteria!$F$25, 1)))))</f>
        <v>0</v>
      </c>
      <c r="X39" s="34">
        <f t="shared" si="1"/>
        <v>0</v>
      </c>
      <c r="Y39" s="34" t="str">
        <f>IF(X39&gt;17, Criteria!$B$33, IF(9&lt;X39, Criteria!$B$34, IF(4&lt;X39, Criteria!$B$35, IF(X39&lt;5, Criteria!$B$36))))</f>
        <v>Low</v>
      </c>
    </row>
    <row r="40" spans="1:25" x14ac:dyDescent="0.25">
      <c r="A40" s="34" t="s">
        <v>62</v>
      </c>
      <c r="D40" s="34" t="b">
        <f>IF(C40=Criteria!$A$21, 1, IF(C40=Criteria!$A$22, 2, IF(C40=Criteria!$A$23, 3, IF(C40=Criteria!$A$24, 4, IF(C40=Criteria!$A$25, 5)))))</f>
        <v>0</v>
      </c>
      <c r="F40" s="34" t="b">
        <f>IF(E40=Criteria!$G$6, 1, IF(E40=Criteria!$G$7, 2, IF(E40=Criteria!$G$8, 3, IF(E40=Criteria!$G$9, 4, IF(E40=Criteria!$G$10, 5)))))</f>
        <v>0</v>
      </c>
      <c r="I40" s="34" t="b">
        <f>IF(H40=Criteria!$B$6, 16, IF(H40=Criteria!$B$7, 8, IF(H40=Criteria!$B$8, 4, IF(H40=Criteria!$B$9, 2, IF(H40=Criteria!$B$10, 1)))))</f>
        <v>0</v>
      </c>
      <c r="K40" s="34" t="b">
        <f>IF(J40=Criteria!$F$24, 0.75, IF(J40=Criteria!$F$21, 0.1, IF(J40=Criteria!$F$22, 0.25, IF(J40=Criteria!$F$23, 0.5, IF(J40=Criteria!$F$25, 1)))))</f>
        <v>0</v>
      </c>
      <c r="L40" s="34">
        <f t="shared" si="0"/>
        <v>0</v>
      </c>
      <c r="M40" s="34" t="str">
        <f>IF(L40&gt;17, Criteria!$B$33, IF(9&lt;L40, Criteria!$B$34, IF(4&lt;L40, Criteria!$B$35, IF(L40&lt;5, Criteria!$B$36))))</f>
        <v>Low</v>
      </c>
      <c r="P40" s="34" t="b">
        <f>IF(O40=Criteria!$A$21, 1, IF(O40=Criteria!$A$22, 2, IF(O40=Criteria!$A$23, 3, IF(O40=Criteria!$A$24, 4, IF(O40=Criteria!$A$25, 5)))))</f>
        <v>0</v>
      </c>
      <c r="R40" s="34" t="b">
        <f>IF(Q40=Criteria!$G$6, 1, IF(Q40=Criteria!$G$7, 2, IF(Q40=Criteria!$G$8, 3, IF(Q40=Criteria!$G$9, 4, IF(Q40=Criteria!$G$10, 5)))))</f>
        <v>0</v>
      </c>
      <c r="U40" s="34" t="b">
        <f>IF(T40=Criteria!$B$6, 16, IF(T40=Criteria!$B$7, 8, IF(T40=Criteria!$B$8, 4, IF(T40=Criteria!$B$9, 2, IF(T40=Criteria!$B$10, 1)))))</f>
        <v>0</v>
      </c>
      <c r="W40" s="34" t="b">
        <f>IF(V40=Criteria!$F$24, 0.75, IF(V40=Criteria!$F$21, 0.1, IF(V40=Criteria!$F$22, 0.25, IF(V40=Criteria!$F$23, 0.5, IF(V40=Criteria!$F$25, 1)))))</f>
        <v>0</v>
      </c>
      <c r="X40" s="34">
        <f t="shared" si="1"/>
        <v>0</v>
      </c>
      <c r="Y40" s="34" t="str">
        <f>IF(X40&gt;17, Criteria!$B$33, IF(9&lt;X40, Criteria!$B$34, IF(4&lt;X40, Criteria!$B$35, IF(X40&lt;5, Criteria!$B$36))))</f>
        <v>Low</v>
      </c>
    </row>
  </sheetData>
  <mergeCells count="20">
    <mergeCell ref="X6:X7"/>
    <mergeCell ref="Y6:Y7"/>
    <mergeCell ref="P6:P7"/>
    <mergeCell ref="Q6:Q7"/>
    <mergeCell ref="R6:R7"/>
    <mergeCell ref="S6:S7"/>
    <mergeCell ref="T6:T7"/>
    <mergeCell ref="U6:U7"/>
    <mergeCell ref="H6:H7"/>
    <mergeCell ref="I6:I7"/>
    <mergeCell ref="L6:L7"/>
    <mergeCell ref="M6:M7"/>
    <mergeCell ref="N6:N7"/>
    <mergeCell ref="O6:O7"/>
    <mergeCell ref="A6:A7"/>
    <mergeCell ref="C6:C7"/>
    <mergeCell ref="D6:D7"/>
    <mergeCell ref="E6:E7"/>
    <mergeCell ref="F6:F7"/>
    <mergeCell ref="G6:G7"/>
  </mergeCells>
  <conditionalFormatting sqref="M1:M1048576">
    <cfRule type="cellIs" dxfId="8" priority="3" operator="equal">
      <formula>"fatally flawed"</formula>
    </cfRule>
    <cfRule type="cellIs" dxfId="7" priority="7" operator="equal">
      <formula>"low"</formula>
    </cfRule>
    <cfRule type="cellIs" dxfId="6" priority="8" operator="equal">
      <formula>"medium"</formula>
    </cfRule>
    <cfRule type="cellIs" dxfId="5" priority="9" operator="equal">
      <formula>"High"</formula>
    </cfRule>
  </conditionalFormatting>
  <conditionalFormatting sqref="Y1:Y1048576">
    <cfRule type="cellIs" dxfId="4" priority="4" operator="equal">
      <formula>"low"</formula>
    </cfRule>
    <cfRule type="cellIs" dxfId="3" priority="5" operator="equal">
      <formula>"medium"</formula>
    </cfRule>
    <cfRule type="cellIs" dxfId="2" priority="6" operator="equal">
      <formula>"high"</formula>
    </cfRule>
  </conditionalFormatting>
  <conditionalFormatting sqref="B1:B1048576">
    <cfRule type="cellIs" dxfId="1" priority="1" operator="equal">
      <formula>"Positive"</formula>
    </cfRule>
    <cfRule type="cellIs" dxfId="0" priority="2" operator="equal">
      <formula>"negative"</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14:formula1>
            <xm:f>Criteria!$G$3:$I$3</xm:f>
          </x14:formula1>
          <xm:sqref>Z8:Z40</xm:sqref>
        </x14:dataValidation>
        <x14:dataValidation type="list" allowBlank="1" showInputMessage="1" showErrorMessage="1">
          <x14:formula1>
            <xm:f>Criteria!$B$6:$B$10</xm:f>
          </x14:formula1>
          <xm:sqref>H8:H40 T8:T40</xm:sqref>
        </x14:dataValidation>
        <x14:dataValidation type="list" allowBlank="1" showInputMessage="1" showErrorMessage="1">
          <x14:formula1>
            <xm:f>Criteria!$F$21:$F$25</xm:f>
          </x14:formula1>
          <xm:sqref>J8:J40 V8:V40</xm:sqref>
        </x14:dataValidation>
        <x14:dataValidation type="list" allowBlank="1" showInputMessage="1" showErrorMessage="1">
          <x14:formula1>
            <xm:f>Criteria!$A$21:$A$25</xm:f>
          </x14:formula1>
          <xm:sqref>C8:C40 O8:O40</xm:sqref>
        </x14:dataValidation>
        <x14:dataValidation type="list" allowBlank="1" showInputMessage="1" showErrorMessage="1">
          <x14:formula1>
            <xm:f>Criteria!$G$13:$G$16</xm:f>
          </x14:formula1>
          <xm:sqref>G8:G40 S8:S40</xm:sqref>
        </x14:dataValidation>
        <x14:dataValidation type="list" allowBlank="1" showInputMessage="1" showErrorMessage="1">
          <x14:formula1>
            <xm:f>Criteria!$G$6:$G$10</xm:f>
          </x14:formula1>
          <xm:sqref>E8:E40 Q8:Q40</xm:sqref>
        </x14:dataValidation>
        <x14:dataValidation type="list" allowBlank="1" showInputMessage="1" showErrorMessage="1">
          <x14:formula1>
            <xm:f>Criteria!$B$3:$C$3</xm:f>
          </x14:formula1>
          <xm:sqref>B8:B40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Criteria</vt:lpstr>
      <vt:lpstr>CONSTRUCTION Impact assessmt</vt:lpstr>
      <vt:lpstr>OPERATION Impact Assessmt</vt:lpstr>
      <vt:lpstr>Project impacts</vt:lpstr>
      <vt:lpstr>Criteria!_ftn1</vt:lpstr>
      <vt:lpstr>Criteria!_ftn2</vt:lpstr>
      <vt:lpstr>Criteria!_ftnref1</vt:lpstr>
      <vt:lpstr>Criteria!_ftnref2</vt:lpstr>
    </vt:vector>
  </TitlesOfParts>
  <Company>CSIR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dc:creator>
  <cp:lastModifiedBy>SJMD</cp:lastModifiedBy>
  <dcterms:created xsi:type="dcterms:W3CDTF">2015-03-13T10:12:42Z</dcterms:created>
  <dcterms:modified xsi:type="dcterms:W3CDTF">2016-04-25T11:57:03Z</dcterms:modified>
</cp:coreProperties>
</file>